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C:\Users\0307006\Downloads\"/>
    </mc:Choice>
  </mc:AlternateContent>
  <xr:revisionPtr revIDLastSave="0" documentId="13_ncr:1_{51F06BF0-7B18-4699-8456-13784BB0548C}" xr6:coauthVersionLast="47" xr6:coauthVersionMax="47" xr10:uidLastSave="{00000000-0000-0000-0000-000000000000}"/>
  <bookViews>
    <workbookView xWindow="-120" yWindow="-120" windowWidth="29040" windowHeight="15840" tabRatio="644" activeTab="1" xr2:uid="{00000000-000D-0000-FFFF-FFFF00000000}"/>
  </bookViews>
  <sheets>
    <sheet name="　基本事項　" sheetId="10" r:id="rId1"/>
    <sheet name="  記　入　例  " sheetId="8" r:id="rId2"/>
    <sheet name="　請　求　書　" sheetId="2" r:id="rId3"/>
    <sheet name="請求明細書" sheetId="7" r:id="rId4"/>
    <sheet name="出来高調書（　　　部）" sheetId="1" r:id="rId5"/>
    <sheet name="仕向相殺明細書" sheetId="9" r:id="rId6"/>
  </sheets>
  <definedNames>
    <definedName name="_xlnm.Print_Area" localSheetId="1">'  記　入　例  '!$A$1:$O$129</definedName>
    <definedName name="_xlnm.Print_Area" localSheetId="2">'　請　求　書　'!$A$1:$S$118</definedName>
    <definedName name="_xlnm.Print_Area" localSheetId="5">仕向相殺明細書!$A$1:$S$28</definedName>
    <definedName name="_xlnm.Print_Area" localSheetId="4">'出来高調書（　　　部）'!$A$1:$R$48</definedName>
    <definedName name="_xlnm.Print_Area" localSheetId="3">請求明細書!$A$1:$R$112</definedName>
    <definedName name="_xlnm.Print_Titles" localSheetId="4">'出来高調書（　　　部）'!$11:$12</definedName>
  </definedNames>
  <calcPr calcId="181029"/>
</workbook>
</file>

<file path=xl/calcChain.xml><?xml version="1.0" encoding="utf-8"?>
<calcChain xmlns="http://schemas.openxmlformats.org/spreadsheetml/2006/main">
  <c r="W7" i="2" l="1"/>
  <c r="U5" i="2"/>
  <c r="U8" i="2"/>
  <c r="M18" i="2"/>
  <c r="X12" i="2" l="1"/>
  <c r="V1" i="7"/>
  <c r="K24" i="7" s="1"/>
  <c r="I37" i="2" l="1"/>
  <c r="I67" i="2" s="1"/>
  <c r="O39" i="2"/>
  <c r="O98" i="2" s="1"/>
  <c r="X3" i="2"/>
  <c r="U11" i="2"/>
  <c r="M46" i="2"/>
  <c r="M76" i="2" s="1"/>
  <c r="M105" i="2" s="1"/>
  <c r="P108" i="7"/>
  <c r="P107" i="7"/>
  <c r="P80" i="7"/>
  <c r="P79" i="7"/>
  <c r="P52" i="7"/>
  <c r="N108" i="7"/>
  <c r="N107" i="7"/>
  <c r="N80" i="7"/>
  <c r="N79" i="7"/>
  <c r="N52" i="7"/>
  <c r="N51" i="7"/>
  <c r="P109" i="7"/>
  <c r="P81" i="7"/>
  <c r="P53" i="7"/>
  <c r="M26" i="9"/>
  <c r="H3" i="9"/>
  <c r="M24" i="9" s="1"/>
  <c r="H4" i="9"/>
  <c r="Q23" i="9"/>
  <c r="O69" i="2" l="1"/>
  <c r="I96" i="2"/>
  <c r="K25" i="7"/>
  <c r="P82" i="7"/>
  <c r="P110" i="7"/>
  <c r="I25" i="2"/>
  <c r="I24" i="2"/>
  <c r="I23" i="2"/>
  <c r="I22" i="2"/>
  <c r="I21" i="2"/>
  <c r="I20" i="2"/>
  <c r="I19" i="2"/>
  <c r="I18" i="2"/>
  <c r="I17" i="2"/>
  <c r="I16" i="2"/>
  <c r="I15" i="2"/>
  <c r="I14" i="2"/>
  <c r="I13" i="2"/>
  <c r="O112" i="7"/>
  <c r="L112" i="7"/>
  <c r="H111" i="7"/>
  <c r="H110" i="7"/>
  <c r="H109" i="7"/>
  <c r="H108" i="7"/>
  <c r="H107" i="7"/>
  <c r="Q106" i="7"/>
  <c r="H106" i="7"/>
  <c r="Q105" i="7"/>
  <c r="H105" i="7"/>
  <c r="Q104" i="7"/>
  <c r="H104" i="7"/>
  <c r="Q103" i="7"/>
  <c r="H103" i="7"/>
  <c r="Q102" i="7"/>
  <c r="H102" i="7"/>
  <c r="Q101" i="7"/>
  <c r="H101" i="7"/>
  <c r="Q100" i="7"/>
  <c r="H100" i="7"/>
  <c r="Q99" i="7"/>
  <c r="H99" i="7"/>
  <c r="Q98" i="7"/>
  <c r="H98" i="7"/>
  <c r="Q97" i="7"/>
  <c r="H97" i="7"/>
  <c r="Q96" i="7"/>
  <c r="H96" i="7"/>
  <c r="Q95" i="7"/>
  <c r="H95" i="7"/>
  <c r="Q94" i="7"/>
  <c r="H94" i="7"/>
  <c r="Q93" i="7"/>
  <c r="H93" i="7"/>
  <c r="Q92" i="7"/>
  <c r="H92" i="7"/>
  <c r="Q91" i="7"/>
  <c r="H91" i="7"/>
  <c r="Q90" i="7"/>
  <c r="H90" i="7"/>
  <c r="Q89" i="7"/>
  <c r="H89" i="7"/>
  <c r="Q88" i="7"/>
  <c r="H88" i="7"/>
  <c r="Q87" i="7"/>
  <c r="H87" i="7"/>
  <c r="O85" i="7"/>
  <c r="O84" i="7"/>
  <c r="L84" i="7"/>
  <c r="H83" i="7"/>
  <c r="H82" i="7"/>
  <c r="H81" i="7"/>
  <c r="H80" i="7"/>
  <c r="H79" i="7"/>
  <c r="Q78" i="7"/>
  <c r="H78" i="7"/>
  <c r="Q77" i="7"/>
  <c r="H77" i="7"/>
  <c r="Q76" i="7"/>
  <c r="H76" i="7"/>
  <c r="Q75" i="7"/>
  <c r="H75" i="7"/>
  <c r="Q74" i="7"/>
  <c r="H74" i="7"/>
  <c r="Q73" i="7"/>
  <c r="H73" i="7"/>
  <c r="Q72" i="7"/>
  <c r="H72" i="7"/>
  <c r="Q71" i="7"/>
  <c r="H71" i="7"/>
  <c r="Q70" i="7"/>
  <c r="H70" i="7"/>
  <c r="Q69" i="7"/>
  <c r="H69" i="7"/>
  <c r="Q68" i="7"/>
  <c r="H68" i="7"/>
  <c r="Q67" i="7"/>
  <c r="H67" i="7"/>
  <c r="Q66" i="7"/>
  <c r="H66" i="7"/>
  <c r="Q65" i="7"/>
  <c r="H65" i="7"/>
  <c r="Q64" i="7"/>
  <c r="H64" i="7"/>
  <c r="Q63" i="7"/>
  <c r="H63" i="7"/>
  <c r="Q62" i="7"/>
  <c r="H62" i="7"/>
  <c r="Q61" i="7"/>
  <c r="H61" i="7"/>
  <c r="Q60" i="7"/>
  <c r="H60" i="7"/>
  <c r="Q59" i="7"/>
  <c r="H59" i="7"/>
  <c r="O57" i="7"/>
  <c r="O56" i="7"/>
  <c r="L56" i="7"/>
  <c r="H55" i="7"/>
  <c r="H54" i="7"/>
  <c r="H53" i="7"/>
  <c r="H52" i="7"/>
  <c r="H51" i="7"/>
  <c r="Q50" i="7"/>
  <c r="H50" i="7"/>
  <c r="Q49" i="7"/>
  <c r="H49" i="7"/>
  <c r="Q48" i="7"/>
  <c r="H48" i="7"/>
  <c r="Q47" i="7"/>
  <c r="H47" i="7"/>
  <c r="Q46" i="7"/>
  <c r="H46" i="7"/>
  <c r="Q45" i="7"/>
  <c r="H45" i="7"/>
  <c r="Q44" i="7"/>
  <c r="H44" i="7"/>
  <c r="Q43" i="7"/>
  <c r="H43" i="7"/>
  <c r="Q42" i="7"/>
  <c r="H42" i="7"/>
  <c r="Q41" i="7"/>
  <c r="H41" i="7"/>
  <c r="Q40" i="7"/>
  <c r="H40" i="7"/>
  <c r="Q39" i="7"/>
  <c r="H39" i="7"/>
  <c r="Q38" i="7"/>
  <c r="H38" i="7"/>
  <c r="Q37" i="7"/>
  <c r="H37" i="7"/>
  <c r="Q36" i="7"/>
  <c r="H36" i="7"/>
  <c r="Q35" i="7"/>
  <c r="H35" i="7"/>
  <c r="Q34" i="7"/>
  <c r="H34" i="7"/>
  <c r="Q33" i="7"/>
  <c r="H33" i="7"/>
  <c r="Q32" i="7"/>
  <c r="H32" i="7"/>
  <c r="Q31" i="7"/>
  <c r="H31" i="7"/>
  <c r="O29" i="7"/>
  <c r="O28" i="7"/>
  <c r="L28" i="7"/>
  <c r="H27" i="7"/>
  <c r="H26" i="7"/>
  <c r="H25" i="7"/>
  <c r="H24" i="7"/>
  <c r="H23" i="7"/>
  <c r="Q22" i="7"/>
  <c r="H22" i="7"/>
  <c r="Q21" i="7"/>
  <c r="H21" i="7"/>
  <c r="Q20" i="7"/>
  <c r="H20" i="7"/>
  <c r="Q19" i="7"/>
  <c r="H19" i="7"/>
  <c r="Q18" i="7"/>
  <c r="H18" i="7"/>
  <c r="Q17" i="7"/>
  <c r="H17" i="7"/>
  <c r="Q16" i="7"/>
  <c r="H16" i="7"/>
  <c r="Q15" i="7"/>
  <c r="H15" i="7"/>
  <c r="Q14" i="7"/>
  <c r="H14" i="7"/>
  <c r="Q13" i="7"/>
  <c r="H13" i="7"/>
  <c r="Q12" i="7"/>
  <c r="H12" i="7"/>
  <c r="Q11" i="7"/>
  <c r="H11" i="7"/>
  <c r="Q10" i="7"/>
  <c r="H10" i="7"/>
  <c r="Q9" i="7"/>
  <c r="H9" i="7"/>
  <c r="Q8" i="7"/>
  <c r="H8" i="7"/>
  <c r="Q7" i="7"/>
  <c r="H7" i="7"/>
  <c r="Q6" i="7"/>
  <c r="H6" i="7"/>
  <c r="Q5" i="7"/>
  <c r="H5" i="7"/>
  <c r="Q4" i="7"/>
  <c r="H4" i="7"/>
  <c r="P24" i="7" s="1"/>
  <c r="U110" i="7" s="1"/>
  <c r="E27" i="2" s="1"/>
  <c r="Q3" i="7"/>
  <c r="P25" i="7" s="1"/>
  <c r="U111" i="7" s="1"/>
  <c r="E28" i="2" s="1"/>
  <c r="H3" i="7"/>
  <c r="O1" i="7"/>
  <c r="P23" i="7" l="1"/>
  <c r="P51" i="7"/>
  <c r="P54" i="7" s="1"/>
  <c r="E117" i="2"/>
  <c r="E88" i="2"/>
  <c r="P26" i="7" l="1"/>
  <c r="P27" i="7" s="1"/>
  <c r="P55" i="7" s="1"/>
  <c r="P83" i="7" s="1"/>
  <c r="P111" i="7" s="1"/>
  <c r="U109" i="7"/>
  <c r="U16" i="2"/>
  <c r="X13" i="2"/>
  <c r="U7" i="2"/>
  <c r="U6" i="2"/>
  <c r="W6" i="2"/>
  <c r="W4" i="2"/>
  <c r="X15" i="2"/>
  <c r="X14" i="2"/>
  <c r="X11" i="2"/>
  <c r="X7" i="2"/>
  <c r="X6" i="2"/>
  <c r="X4" i="2"/>
  <c r="U4" i="2"/>
  <c r="O19" i="2"/>
  <c r="O17" i="2"/>
  <c r="O16" i="2"/>
  <c r="Q97" i="2"/>
  <c r="Q68" i="2"/>
  <c r="Q38" i="2"/>
  <c r="U10" i="2"/>
  <c r="M49" i="2"/>
  <c r="M47" i="2"/>
  <c r="X23" i="2" l="1"/>
  <c r="L27" i="2" s="1"/>
  <c r="O18" i="2"/>
  <c r="E116" i="2"/>
  <c r="I12" i="2"/>
  <c r="E26" i="2" s="1"/>
  <c r="M20" i="2" s="1"/>
  <c r="U12" i="2"/>
  <c r="U9" i="2"/>
  <c r="D35" i="2"/>
  <c r="L60" i="2" s="1"/>
  <c r="D36" i="2"/>
  <c r="D34" i="2"/>
  <c r="M21" i="2" l="1"/>
  <c r="U17" i="2"/>
  <c r="I27" i="2"/>
  <c r="I116" i="2" s="1"/>
  <c r="E87" i="2"/>
  <c r="P41" i="2"/>
  <c r="I87" i="2" l="1"/>
  <c r="H8" i="9"/>
  <c r="H7" i="9"/>
  <c r="H6" i="9"/>
  <c r="H5" i="9"/>
  <c r="M25" i="9" s="1"/>
  <c r="Q25" i="9" s="1"/>
  <c r="G24" i="1" l="1"/>
  <c r="C5" i="1" s="1"/>
  <c r="O3" i="1"/>
  <c r="K4" i="1"/>
  <c r="C4" i="1"/>
  <c r="B9" i="1" s="1"/>
  <c r="C3" i="1"/>
  <c r="Q22" i="9" l="1"/>
  <c r="Q21" i="9"/>
  <c r="Q20" i="9"/>
  <c r="Q19" i="9"/>
  <c r="Q18" i="9"/>
  <c r="Q17" i="9"/>
  <c r="Q16" i="9"/>
  <c r="Q15" i="9"/>
  <c r="Q14" i="9"/>
  <c r="Q13" i="9"/>
  <c r="Q12" i="9"/>
  <c r="Q11" i="9"/>
  <c r="Q10" i="9"/>
  <c r="Q9" i="9"/>
  <c r="Q8" i="9"/>
  <c r="Q7" i="9"/>
  <c r="Q6" i="9"/>
  <c r="Q5" i="9"/>
  <c r="Q4" i="9"/>
  <c r="Q3" i="9"/>
  <c r="H27" i="9"/>
  <c r="H26" i="9"/>
  <c r="H25" i="9"/>
  <c r="H24" i="9"/>
  <c r="H23" i="9"/>
  <c r="H22" i="9"/>
  <c r="H21" i="9"/>
  <c r="H20" i="9"/>
  <c r="H19" i="9"/>
  <c r="H18" i="9"/>
  <c r="H17" i="9"/>
  <c r="H16" i="9"/>
  <c r="H15" i="9"/>
  <c r="H14" i="9"/>
  <c r="H13" i="9"/>
  <c r="H12" i="9"/>
  <c r="H11" i="9"/>
  <c r="H10" i="9"/>
  <c r="H9" i="9"/>
  <c r="O1" i="9"/>
  <c r="O28" i="9"/>
  <c r="K28" i="9"/>
  <c r="O31" i="2"/>
  <c r="O61" i="2" s="1"/>
  <c r="Q88" i="2" s="1"/>
  <c r="F42" i="2"/>
  <c r="G42" i="2"/>
  <c r="F43" i="2"/>
  <c r="G43" i="2"/>
  <c r="F44" i="2"/>
  <c r="G44" i="2"/>
  <c r="F45" i="2"/>
  <c r="G45" i="2"/>
  <c r="F46" i="2"/>
  <c r="G46" i="2"/>
  <c r="F47" i="2"/>
  <c r="G47" i="2"/>
  <c r="F48" i="2"/>
  <c r="G48" i="2"/>
  <c r="F49" i="2"/>
  <c r="G49" i="2"/>
  <c r="F50" i="2"/>
  <c r="G50" i="2"/>
  <c r="F51" i="2"/>
  <c r="G51" i="2"/>
  <c r="F52" i="2"/>
  <c r="G52" i="2"/>
  <c r="F53" i="2"/>
  <c r="G53" i="2"/>
  <c r="F54" i="2"/>
  <c r="G54" i="2"/>
  <c r="F55" i="2"/>
  <c r="G55" i="2"/>
  <c r="M54" i="2"/>
  <c r="M84" i="2" s="1"/>
  <c r="O90" i="2" l="1"/>
  <c r="N116" i="2" s="1"/>
  <c r="M27" i="9" l="1"/>
  <c r="M23" i="2" s="1"/>
  <c r="Q24" i="9"/>
  <c r="D64" i="2"/>
  <c r="F34" i="2"/>
  <c r="I60" i="2" s="1"/>
  <c r="J60" i="2"/>
  <c r="E58" i="2"/>
  <c r="Q56" i="2"/>
  <c r="Q27" i="9" l="1"/>
  <c r="O23" i="2" s="1"/>
  <c r="Q23" i="2" s="1"/>
  <c r="I48" i="2"/>
  <c r="I57" i="2" l="1"/>
  <c r="E57" i="2"/>
  <c r="O53" i="2"/>
  <c r="O83" i="2" s="1"/>
  <c r="O112" i="2" s="1"/>
  <c r="M53" i="2"/>
  <c r="M83" i="2" s="1"/>
  <c r="M112" i="2" s="1"/>
  <c r="G85" i="2"/>
  <c r="G114" i="2" s="1"/>
  <c r="F85" i="2"/>
  <c r="F114" i="2" s="1"/>
  <c r="G84" i="2"/>
  <c r="G113" i="2" s="1"/>
  <c r="F84" i="2"/>
  <c r="F113" i="2" s="1"/>
  <c r="G83" i="2"/>
  <c r="G112" i="2" s="1"/>
  <c r="F83" i="2"/>
  <c r="F112" i="2" s="1"/>
  <c r="G82" i="2"/>
  <c r="G111" i="2" s="1"/>
  <c r="F82" i="2"/>
  <c r="F111" i="2" s="1"/>
  <c r="G81" i="2"/>
  <c r="G110" i="2" s="1"/>
  <c r="F81" i="2"/>
  <c r="F110" i="2" s="1"/>
  <c r="G80" i="2"/>
  <c r="G109" i="2" s="1"/>
  <c r="I78" i="2"/>
  <c r="I107" i="2" s="1"/>
  <c r="D66" i="2"/>
  <c r="D95" i="2" s="1"/>
  <c r="N117" i="2" s="1"/>
  <c r="D65" i="2"/>
  <c r="L89" i="2" s="1"/>
  <c r="F64" i="2"/>
  <c r="D93" i="2"/>
  <c r="M77" i="2"/>
  <c r="M106" i="2" s="1"/>
  <c r="M79" i="2"/>
  <c r="M108" i="2" s="1"/>
  <c r="B42" i="2"/>
  <c r="B72" i="2" s="1"/>
  <c r="B101" i="2" s="1"/>
  <c r="C42" i="2"/>
  <c r="C72" i="2" s="1"/>
  <c r="C101" i="2" s="1"/>
  <c r="E42" i="2"/>
  <c r="E72" i="2" s="1"/>
  <c r="E101" i="2" s="1"/>
  <c r="F72" i="2"/>
  <c r="F101" i="2" s="1"/>
  <c r="G72" i="2"/>
  <c r="G101" i="2" s="1"/>
  <c r="H42" i="2"/>
  <c r="H72" i="2" s="1"/>
  <c r="H101" i="2" s="1"/>
  <c r="J42" i="2"/>
  <c r="J72" i="2" s="1"/>
  <c r="J101" i="2" s="1"/>
  <c r="B43" i="2"/>
  <c r="B73" i="2" s="1"/>
  <c r="B102" i="2" s="1"/>
  <c r="C43" i="2"/>
  <c r="C73" i="2" s="1"/>
  <c r="C102" i="2" s="1"/>
  <c r="E43" i="2"/>
  <c r="E73" i="2" s="1"/>
  <c r="E102" i="2" s="1"/>
  <c r="F73" i="2"/>
  <c r="F102" i="2" s="1"/>
  <c r="G73" i="2"/>
  <c r="G102" i="2" s="1"/>
  <c r="H43" i="2"/>
  <c r="H73" i="2" s="1"/>
  <c r="H102" i="2" s="1"/>
  <c r="J43" i="2"/>
  <c r="J73" i="2" s="1"/>
  <c r="J102" i="2" s="1"/>
  <c r="B44" i="2"/>
  <c r="B74" i="2" s="1"/>
  <c r="B103" i="2" s="1"/>
  <c r="C44" i="2"/>
  <c r="C74" i="2" s="1"/>
  <c r="C103" i="2" s="1"/>
  <c r="E44" i="2"/>
  <c r="E74" i="2" s="1"/>
  <c r="E103" i="2" s="1"/>
  <c r="F74" i="2"/>
  <c r="F103" i="2" s="1"/>
  <c r="G74" i="2"/>
  <c r="G103" i="2" s="1"/>
  <c r="H44" i="2"/>
  <c r="H74" i="2" s="1"/>
  <c r="H103" i="2" s="1"/>
  <c r="J44" i="2"/>
  <c r="J74" i="2" s="1"/>
  <c r="J103" i="2" s="1"/>
  <c r="B45" i="2"/>
  <c r="B75" i="2" s="1"/>
  <c r="B104" i="2" s="1"/>
  <c r="C45" i="2"/>
  <c r="C75" i="2" s="1"/>
  <c r="C104" i="2" s="1"/>
  <c r="E45" i="2"/>
  <c r="E75" i="2" s="1"/>
  <c r="E104" i="2" s="1"/>
  <c r="F75" i="2"/>
  <c r="F104" i="2" s="1"/>
  <c r="G75" i="2"/>
  <c r="G104" i="2" s="1"/>
  <c r="H45" i="2"/>
  <c r="H75" i="2" s="1"/>
  <c r="H104" i="2" s="1"/>
  <c r="I45" i="2"/>
  <c r="I75" i="2" s="1"/>
  <c r="I104" i="2" s="1"/>
  <c r="J45" i="2"/>
  <c r="J75" i="2" s="1"/>
  <c r="J104" i="2" s="1"/>
  <c r="B46" i="2"/>
  <c r="B76" i="2" s="1"/>
  <c r="B105" i="2" s="1"/>
  <c r="C46" i="2"/>
  <c r="C76" i="2" s="1"/>
  <c r="C105" i="2" s="1"/>
  <c r="E46" i="2"/>
  <c r="E76" i="2" s="1"/>
  <c r="E105" i="2" s="1"/>
  <c r="F76" i="2"/>
  <c r="F105" i="2" s="1"/>
  <c r="G76" i="2"/>
  <c r="G105" i="2" s="1"/>
  <c r="H46" i="2"/>
  <c r="H76" i="2" s="1"/>
  <c r="H105" i="2" s="1"/>
  <c r="I46" i="2"/>
  <c r="I76" i="2" s="1"/>
  <c r="I105" i="2" s="1"/>
  <c r="J46" i="2"/>
  <c r="J76" i="2" s="1"/>
  <c r="J105" i="2" s="1"/>
  <c r="B47" i="2"/>
  <c r="B77" i="2" s="1"/>
  <c r="B106" i="2" s="1"/>
  <c r="C47" i="2"/>
  <c r="C77" i="2" s="1"/>
  <c r="C106" i="2" s="1"/>
  <c r="E47" i="2"/>
  <c r="E77" i="2" s="1"/>
  <c r="E106" i="2" s="1"/>
  <c r="F77" i="2"/>
  <c r="F106" i="2" s="1"/>
  <c r="G77" i="2"/>
  <c r="G106" i="2" s="1"/>
  <c r="H47" i="2"/>
  <c r="H77" i="2" s="1"/>
  <c r="H106" i="2" s="1"/>
  <c r="I47" i="2"/>
  <c r="I77" i="2" s="1"/>
  <c r="I106" i="2" s="1"/>
  <c r="J47" i="2"/>
  <c r="J77" i="2" s="1"/>
  <c r="J106" i="2" s="1"/>
  <c r="B48" i="2"/>
  <c r="B78" i="2" s="1"/>
  <c r="B107" i="2" s="1"/>
  <c r="C48" i="2"/>
  <c r="C78" i="2" s="1"/>
  <c r="C107" i="2" s="1"/>
  <c r="E48" i="2"/>
  <c r="E78" i="2" s="1"/>
  <c r="E107" i="2" s="1"/>
  <c r="F78" i="2"/>
  <c r="F107" i="2" s="1"/>
  <c r="G78" i="2"/>
  <c r="G107" i="2" s="1"/>
  <c r="H48" i="2"/>
  <c r="J48" i="2"/>
  <c r="J78" i="2" s="1"/>
  <c r="J107" i="2" s="1"/>
  <c r="B49" i="2"/>
  <c r="B79" i="2" s="1"/>
  <c r="B108" i="2" s="1"/>
  <c r="C49" i="2"/>
  <c r="C79" i="2" s="1"/>
  <c r="C108" i="2" s="1"/>
  <c r="E49" i="2"/>
  <c r="E79" i="2" s="1"/>
  <c r="E108" i="2" s="1"/>
  <c r="F79" i="2"/>
  <c r="F108" i="2" s="1"/>
  <c r="G79" i="2"/>
  <c r="G108" i="2" s="1"/>
  <c r="H49" i="2"/>
  <c r="H79" i="2" s="1"/>
  <c r="H108" i="2" s="1"/>
  <c r="I49" i="2"/>
  <c r="I79" i="2" s="1"/>
  <c r="I108" i="2" s="1"/>
  <c r="J49" i="2"/>
  <c r="J79" i="2" s="1"/>
  <c r="J108" i="2" s="1"/>
  <c r="B50" i="2"/>
  <c r="B80" i="2" s="1"/>
  <c r="B109" i="2" s="1"/>
  <c r="C50" i="2"/>
  <c r="C80" i="2" s="1"/>
  <c r="C109" i="2" s="1"/>
  <c r="E50" i="2"/>
  <c r="E80" i="2" s="1"/>
  <c r="E109" i="2" s="1"/>
  <c r="F80" i="2"/>
  <c r="F109" i="2" s="1"/>
  <c r="H50" i="2"/>
  <c r="H80" i="2" s="1"/>
  <c r="H109" i="2" s="1"/>
  <c r="I50" i="2"/>
  <c r="I80" i="2" s="1"/>
  <c r="I109" i="2" s="1"/>
  <c r="J50" i="2"/>
  <c r="J80" i="2" s="1"/>
  <c r="J109" i="2" s="1"/>
  <c r="B51" i="2"/>
  <c r="B81" i="2" s="1"/>
  <c r="B110" i="2" s="1"/>
  <c r="C51" i="2"/>
  <c r="C81" i="2" s="1"/>
  <c r="C110" i="2" s="1"/>
  <c r="E51" i="2"/>
  <c r="E81" i="2" s="1"/>
  <c r="E110" i="2" s="1"/>
  <c r="H51" i="2"/>
  <c r="H81" i="2" s="1"/>
  <c r="H110" i="2" s="1"/>
  <c r="I51" i="2"/>
  <c r="I81" i="2" s="1"/>
  <c r="I110" i="2" s="1"/>
  <c r="J51" i="2"/>
  <c r="J81" i="2" s="1"/>
  <c r="J110" i="2" s="1"/>
  <c r="B52" i="2"/>
  <c r="B82" i="2" s="1"/>
  <c r="B111" i="2" s="1"/>
  <c r="C52" i="2"/>
  <c r="C82" i="2" s="1"/>
  <c r="C111" i="2" s="1"/>
  <c r="E52" i="2"/>
  <c r="E82" i="2" s="1"/>
  <c r="E111" i="2" s="1"/>
  <c r="H52" i="2"/>
  <c r="H82" i="2" s="1"/>
  <c r="H111" i="2" s="1"/>
  <c r="I52" i="2"/>
  <c r="I82" i="2" s="1"/>
  <c r="I111" i="2" s="1"/>
  <c r="J52" i="2"/>
  <c r="J82" i="2" s="1"/>
  <c r="J111" i="2" s="1"/>
  <c r="B53" i="2"/>
  <c r="B83" i="2" s="1"/>
  <c r="B112" i="2" s="1"/>
  <c r="C53" i="2"/>
  <c r="C83" i="2" s="1"/>
  <c r="C112" i="2" s="1"/>
  <c r="E53" i="2"/>
  <c r="E83" i="2" s="1"/>
  <c r="E112" i="2" s="1"/>
  <c r="H53" i="2"/>
  <c r="H83" i="2" s="1"/>
  <c r="H112" i="2" s="1"/>
  <c r="I53" i="2"/>
  <c r="I83" i="2" s="1"/>
  <c r="I112" i="2" s="1"/>
  <c r="J53" i="2"/>
  <c r="J83" i="2" s="1"/>
  <c r="J112" i="2" s="1"/>
  <c r="B54" i="2"/>
  <c r="B84" i="2" s="1"/>
  <c r="B113" i="2" s="1"/>
  <c r="C54" i="2"/>
  <c r="C84" i="2" s="1"/>
  <c r="C113" i="2" s="1"/>
  <c r="E54" i="2"/>
  <c r="E84" i="2" s="1"/>
  <c r="E113" i="2" s="1"/>
  <c r="H54" i="2"/>
  <c r="H84" i="2" s="1"/>
  <c r="H113" i="2" s="1"/>
  <c r="I54" i="2"/>
  <c r="I84" i="2" s="1"/>
  <c r="I113" i="2" s="1"/>
  <c r="J54" i="2"/>
  <c r="J84" i="2" s="1"/>
  <c r="J113" i="2" s="1"/>
  <c r="B55" i="2"/>
  <c r="B85" i="2" s="1"/>
  <c r="B114" i="2" s="1"/>
  <c r="C55" i="2"/>
  <c r="C85" i="2" s="1"/>
  <c r="C114" i="2" s="1"/>
  <c r="E55" i="2"/>
  <c r="E85" i="2" s="1"/>
  <c r="E114" i="2" s="1"/>
  <c r="H55" i="2"/>
  <c r="H85" i="2" s="1"/>
  <c r="H114" i="2" s="1"/>
  <c r="I55" i="2"/>
  <c r="I85" i="2" s="1"/>
  <c r="I114" i="2" s="1"/>
  <c r="J55" i="2"/>
  <c r="J85" i="2" s="1"/>
  <c r="J114" i="2" s="1"/>
  <c r="L41" i="2"/>
  <c r="L71" i="2" s="1"/>
  <c r="L100" i="2" s="1"/>
  <c r="O41" i="2"/>
  <c r="O71" i="2" s="1"/>
  <c r="O100" i="2" s="1"/>
  <c r="P71" i="2"/>
  <c r="P100" i="2" s="1"/>
  <c r="L43" i="2"/>
  <c r="L73" i="2" s="1"/>
  <c r="L102" i="2" s="1"/>
  <c r="N43" i="2"/>
  <c r="N73" i="2" s="1"/>
  <c r="N102" i="2" s="1"/>
  <c r="M33" i="2"/>
  <c r="M34" i="2"/>
  <c r="P60" i="2" s="1"/>
  <c r="M35" i="2"/>
  <c r="M65" i="2" s="1"/>
  <c r="M94" i="2" s="1"/>
  <c r="M36" i="2"/>
  <c r="M66" i="2" s="1"/>
  <c r="M95" i="2" s="1"/>
  <c r="M37" i="2"/>
  <c r="M67" i="2" s="1"/>
  <c r="M96" i="2" s="1"/>
  <c r="H78" i="2" l="1"/>
  <c r="H107" i="2" s="1"/>
  <c r="M63" i="2"/>
  <c r="M92" i="2" s="1"/>
  <c r="M64" i="2"/>
  <c r="P89" i="2" s="1"/>
  <c r="F93" i="2"/>
  <c r="I118" i="2" s="1"/>
  <c r="I89" i="2"/>
  <c r="J118" i="2"/>
  <c r="J89" i="2"/>
  <c r="D94" i="2"/>
  <c r="L118" i="2" s="1"/>
  <c r="M93" i="2" l="1"/>
  <c r="P118" i="2" s="1"/>
  <c r="M48" i="2"/>
  <c r="M78" i="2" l="1"/>
  <c r="M107" i="2" s="1"/>
  <c r="Q16" i="2"/>
  <c r="O46" i="2"/>
  <c r="O76" i="2" s="1"/>
  <c r="O105" i="2" s="1"/>
  <c r="Q17" i="2"/>
  <c r="Q47" i="2" s="1"/>
  <c r="Q77" i="2" s="1"/>
  <c r="Q106" i="2" s="1"/>
  <c r="O47" i="2"/>
  <c r="O77" i="2" s="1"/>
  <c r="O106" i="2" s="1"/>
  <c r="Q18" i="2" l="1"/>
  <c r="Q46" i="2"/>
  <c r="Q76" i="2" s="1"/>
  <c r="Q105" i="2" s="1"/>
  <c r="Q19" i="2"/>
  <c r="Q49" i="2" s="1"/>
  <c r="Q79" i="2" s="1"/>
  <c r="Q108" i="2" s="1"/>
  <c r="O49" i="2"/>
  <c r="O79" i="2" s="1"/>
  <c r="O108" i="2" s="1"/>
  <c r="Q53" i="2"/>
  <c r="Q83" i="2" s="1"/>
  <c r="Q112" i="2" s="1"/>
  <c r="Q48" i="2" l="1"/>
  <c r="Q78" i="2" s="1"/>
  <c r="Q107" i="2" s="1"/>
  <c r="I43" i="2"/>
  <c r="I73" i="2" s="1"/>
  <c r="I102" i="2" s="1"/>
  <c r="I44" i="2"/>
  <c r="I74" i="2" s="1"/>
  <c r="I103" i="2" s="1"/>
  <c r="I29" i="1"/>
  <c r="J29" i="1"/>
  <c r="I31" i="1"/>
  <c r="J31" i="1"/>
  <c r="I33" i="1"/>
  <c r="J33" i="1"/>
  <c r="P29" i="1"/>
  <c r="Q29" i="1" s="1"/>
  <c r="P33" i="1"/>
  <c r="Q33" i="1" s="1"/>
  <c r="O33" i="1"/>
  <c r="R33" i="1"/>
  <c r="N33" i="1"/>
  <c r="K33" i="1"/>
  <c r="L33" i="1" s="1"/>
  <c r="P31" i="1"/>
  <c r="Q31" i="1" s="1"/>
  <c r="O31" i="1"/>
  <c r="N31" i="1"/>
  <c r="K31" i="1"/>
  <c r="L31" i="1"/>
  <c r="G31" i="1"/>
  <c r="O29" i="1"/>
  <c r="O47" i="1" s="1"/>
  <c r="N29" i="1"/>
  <c r="K29" i="1"/>
  <c r="L29" i="1"/>
  <c r="G29" i="1"/>
  <c r="R29" i="1" l="1"/>
  <c r="R47" i="1" s="1"/>
  <c r="J47" i="1"/>
  <c r="J14" i="1" s="1"/>
  <c r="R31" i="1"/>
  <c r="G47" i="1"/>
  <c r="I47" i="1" s="1"/>
  <c r="N47" i="1"/>
  <c r="O14" i="1"/>
  <c r="L47" i="1"/>
  <c r="L14" i="1" s="1"/>
  <c r="L24" i="1" s="1"/>
  <c r="O48" i="2"/>
  <c r="O78" i="2" s="1"/>
  <c r="O107" i="2" s="1"/>
  <c r="I14" i="1"/>
  <c r="J24" i="1"/>
  <c r="I24" i="1" s="1"/>
  <c r="E115" i="2" l="1"/>
  <c r="E86" i="2"/>
  <c r="I26" i="2"/>
  <c r="E56" i="2"/>
  <c r="N14" i="1"/>
  <c r="O24" i="1"/>
  <c r="N24" i="1" s="1"/>
  <c r="R14" i="1"/>
  <c r="Q47" i="1"/>
  <c r="M22" i="2" l="1"/>
  <c r="I115" i="2"/>
  <c r="I86" i="2"/>
  <c r="I56" i="2"/>
  <c r="O20" i="2"/>
  <c r="O21" i="2" s="1"/>
  <c r="I28" i="2"/>
  <c r="I42" i="2"/>
  <c r="I72" i="2" s="1"/>
  <c r="I101" i="2" s="1"/>
  <c r="Q14" i="1"/>
  <c r="R24" i="1"/>
  <c r="Q24" i="1" s="1"/>
  <c r="I58" i="2" l="1"/>
  <c r="I117" i="2"/>
  <c r="I88" i="2"/>
  <c r="Q20" i="2"/>
  <c r="Q21" i="2" s="1"/>
  <c r="M51" i="2"/>
  <c r="H9" i="2" l="1"/>
  <c r="M81" i="2"/>
  <c r="M110" i="2" s="1"/>
  <c r="M50" i="2"/>
  <c r="M80" i="2" s="1"/>
  <c r="M109" i="2" s="1"/>
  <c r="H39" i="2" l="1"/>
  <c r="H98" i="2"/>
  <c r="O50" i="2"/>
  <c r="O80" i="2" s="1"/>
  <c r="O109" i="2" s="1"/>
  <c r="O51" i="2"/>
  <c r="O81" i="2" s="1"/>
  <c r="O110" i="2" s="1"/>
  <c r="H69" i="2"/>
  <c r="Q51" i="2"/>
  <c r="Q81" i="2" s="1"/>
  <c r="Q110" i="2" s="1"/>
  <c r="Q50" i="2"/>
  <c r="Q80" i="2" s="1"/>
  <c r="Q109"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西本珠里</author>
    <author>J-NISHIMOTO</author>
    <author>tanimoto a</author>
  </authors>
  <commentList>
    <comment ref="O1" authorId="0" shapeId="0" xr:uid="{FE51E275-1958-4204-9C36-D49FD27495C2}">
      <text>
        <r>
          <rPr>
            <b/>
            <sz val="10"/>
            <color indexed="10"/>
            <rFont val="MS P ゴシック"/>
            <family val="3"/>
            <charset val="128"/>
          </rPr>
          <t>25日～末日の日にちを
記入してください</t>
        </r>
      </text>
    </comment>
    <comment ref="D4" authorId="1" shapeId="0" xr:uid="{B18D1F19-FFC3-4052-B15A-84790F423444}">
      <text>
        <r>
          <rPr>
            <sz val="8"/>
            <color indexed="81"/>
            <rFont val="MS P ゴシック"/>
            <family val="3"/>
            <charset val="128"/>
          </rPr>
          <t>必ず選択してください</t>
        </r>
      </text>
    </comment>
    <comment ref="C12" authorId="2" shapeId="0" xr:uid="{5A7F9AEE-6B29-46C1-A56A-EC034E752BA7}">
      <text>
        <r>
          <rPr>
            <sz val="8"/>
            <color indexed="81"/>
            <rFont val="MS P ゴシック"/>
            <family val="3"/>
            <charset val="128"/>
          </rPr>
          <t>明細の項目が１４行以内の場合は、直接入力してください。</t>
        </r>
        <r>
          <rPr>
            <sz val="8"/>
            <color indexed="10"/>
            <rFont val="MS P ゴシック"/>
            <family val="3"/>
            <charset val="128"/>
          </rPr>
          <t>※プルダウンは使用しないで下さい</t>
        </r>
      </text>
    </comment>
  </commentList>
</comments>
</file>

<file path=xl/sharedStrings.xml><?xml version="1.0" encoding="utf-8"?>
<sst xmlns="http://schemas.openxmlformats.org/spreadsheetml/2006/main" count="400" uniqueCount="141">
  <si>
    <t>式</t>
    <rPh sb="0" eb="1">
      <t>シキ</t>
    </rPh>
    <phoneticPr fontId="2"/>
  </si>
  <si>
    <t>数量</t>
    <rPh sb="0" eb="2">
      <t>スウリョウ</t>
    </rPh>
    <phoneticPr fontId="2"/>
  </si>
  <si>
    <t>単価</t>
    <rPh sb="0" eb="2">
      <t>タンカ</t>
    </rPh>
    <phoneticPr fontId="2"/>
  </si>
  <si>
    <t>％</t>
  </si>
  <si>
    <t>単位</t>
    <phoneticPr fontId="3"/>
  </si>
  <si>
    <t>金額</t>
    <rPh sb="0" eb="1">
      <t>キン</t>
    </rPh>
    <rPh sb="1" eb="2">
      <t>ガク</t>
    </rPh>
    <phoneticPr fontId="2"/>
  </si>
  <si>
    <t xml:space="preserve">名    称    </t>
    <rPh sb="0" eb="1">
      <t>ナ</t>
    </rPh>
    <rPh sb="5" eb="6">
      <t>ショウ</t>
    </rPh>
    <phoneticPr fontId="2"/>
  </si>
  <si>
    <t>形状寸法</t>
    <rPh sb="0" eb="2">
      <t>ケイジョウ</t>
    </rPh>
    <rPh sb="2" eb="4">
      <t>スンポウ</t>
    </rPh>
    <phoneticPr fontId="2"/>
  </si>
  <si>
    <t>今回請求額</t>
    <rPh sb="0" eb="1">
      <t>イマ</t>
    </rPh>
    <phoneticPr fontId="3"/>
  </si>
  <si>
    <t>累計請求額</t>
    <phoneticPr fontId="3"/>
  </si>
  <si>
    <t>差引残額</t>
    <rPh sb="0" eb="1">
      <t>サ</t>
    </rPh>
    <rPh sb="1" eb="2">
      <t>イン</t>
    </rPh>
    <rPh sb="2" eb="3">
      <t>ザン</t>
    </rPh>
    <rPh sb="3" eb="4">
      <t>ガク</t>
    </rPh>
    <phoneticPr fontId="2"/>
  </si>
  <si>
    <t>工事名</t>
    <rPh sb="0" eb="3">
      <t>コウジメイ</t>
    </rPh>
    <phoneticPr fontId="1"/>
  </si>
  <si>
    <t>業者名</t>
    <rPh sb="0" eb="2">
      <t>ギョウシャ</t>
    </rPh>
    <rPh sb="2" eb="3">
      <t>メイ</t>
    </rPh>
    <phoneticPr fontId="1"/>
  </si>
  <si>
    <t>契約額
（税抜）</t>
    <rPh sb="0" eb="2">
      <t>ケイヤク</t>
    </rPh>
    <rPh sb="2" eb="3">
      <t>ガク</t>
    </rPh>
    <rPh sb="5" eb="6">
      <t>ゼイ</t>
    </rPh>
    <rPh sb="6" eb="7">
      <t>ヌ</t>
    </rPh>
    <phoneticPr fontId="1"/>
  </si>
  <si>
    <t>発注工期</t>
    <rPh sb="0" eb="2">
      <t>ハッチュウ</t>
    </rPh>
    <rPh sb="2" eb="4">
      <t>コウキ</t>
    </rPh>
    <phoneticPr fontId="1"/>
  </si>
  <si>
    <t>前回迄請求額</t>
    <phoneticPr fontId="3"/>
  </si>
  <si>
    <t>発注工種</t>
    <rPh sb="0" eb="2">
      <t>ハッチュウ</t>
    </rPh>
    <rPh sb="2" eb="4">
      <t>コウシュ</t>
    </rPh>
    <phoneticPr fontId="1"/>
  </si>
  <si>
    <t>合   計</t>
    <rPh sb="0" eb="1">
      <t>ア</t>
    </rPh>
    <phoneticPr fontId="3"/>
  </si>
  <si>
    <t>担当工事が完了致しましたので検収を宜しくお願い致します。</t>
    <rPh sb="0" eb="2">
      <t>タントウ</t>
    </rPh>
    <rPh sb="2" eb="4">
      <t>コウジ</t>
    </rPh>
    <rPh sb="5" eb="7">
      <t>カンリョウ</t>
    </rPh>
    <rPh sb="7" eb="8">
      <t>イタ</t>
    </rPh>
    <rPh sb="14" eb="16">
      <t>ケンシュウ</t>
    </rPh>
    <rPh sb="17" eb="18">
      <t>ヨロ</t>
    </rPh>
    <rPh sb="21" eb="22">
      <t>ネガ</t>
    </rPh>
    <rPh sb="23" eb="24">
      <t>イタ</t>
    </rPh>
    <phoneticPr fontId="4"/>
  </si>
  <si>
    <t>発注番号</t>
    <rPh sb="0" eb="2">
      <t>ハッチュウ</t>
    </rPh>
    <rPh sb="2" eb="4">
      <t>バンゴウ</t>
    </rPh>
    <phoneticPr fontId="3"/>
  </si>
  <si>
    <t>計</t>
    <phoneticPr fontId="3"/>
  </si>
  <si>
    <t>○○○○</t>
    <phoneticPr fontId="3"/>
  </si>
  <si>
    <t>契約内容</t>
    <rPh sb="2" eb="4">
      <t>ナイヨウ</t>
    </rPh>
    <phoneticPr fontId="3"/>
  </si>
  <si>
    <t>改定日　2015/1/25</t>
    <phoneticPr fontId="3"/>
  </si>
  <si>
    <t>工事番号</t>
    <rPh sb="0" eb="2">
      <t>コウジ</t>
    </rPh>
    <rPh sb="2" eb="4">
      <t>バンゴウ</t>
    </rPh>
    <phoneticPr fontId="3"/>
  </si>
  <si>
    <t>取引先コード</t>
    <rPh sb="0" eb="2">
      <t>トリヒキ</t>
    </rPh>
    <rPh sb="2" eb="3">
      <t>サキ</t>
    </rPh>
    <phoneticPr fontId="3"/>
  </si>
  <si>
    <t>月日</t>
    <rPh sb="0" eb="2">
      <t>ガッピ</t>
    </rPh>
    <phoneticPr fontId="3"/>
  </si>
  <si>
    <t>単位</t>
    <rPh sb="0" eb="2">
      <t>タンイ</t>
    </rPh>
    <phoneticPr fontId="3"/>
  </si>
  <si>
    <t>数量</t>
    <rPh sb="0" eb="2">
      <t>スウリョウ</t>
    </rPh>
    <phoneticPr fontId="3"/>
  </si>
  <si>
    <t>単価</t>
    <rPh sb="0" eb="2">
      <t>タンカ</t>
    </rPh>
    <phoneticPr fontId="7"/>
  </si>
  <si>
    <t>振込先金融機関名</t>
  </si>
  <si>
    <t>代表者名</t>
    <rPh sb="0" eb="3">
      <t>ダイヒョウシャ</t>
    </rPh>
    <rPh sb="3" eb="4">
      <t>メイ</t>
    </rPh>
    <phoneticPr fontId="3"/>
  </si>
  <si>
    <t>当初契約金額</t>
    <phoneticPr fontId="7"/>
  </si>
  <si>
    <t>増減累計金額</t>
    <rPh sb="0" eb="2">
      <t>ゾウゲン</t>
    </rPh>
    <rPh sb="2" eb="4">
      <t>ルイケイ</t>
    </rPh>
    <rPh sb="4" eb="6">
      <t>キンガク</t>
    </rPh>
    <phoneticPr fontId="7"/>
  </si>
  <si>
    <t>契約金合計</t>
    <rPh sb="0" eb="3">
      <t>ケイヤクキン</t>
    </rPh>
    <rPh sb="3" eb="5">
      <t>ゴウケイ</t>
    </rPh>
    <phoneticPr fontId="7"/>
  </si>
  <si>
    <t>前回迄請求金額</t>
    <rPh sb="0" eb="3">
      <t>ゼンカイマデ</t>
    </rPh>
    <rPh sb="3" eb="5">
      <t>セイキュウ</t>
    </rPh>
    <rPh sb="5" eb="7">
      <t>キンガク</t>
    </rPh>
    <phoneticPr fontId="7"/>
  </si>
  <si>
    <t>請求残高</t>
    <rPh sb="0" eb="2">
      <t>セイキュウ</t>
    </rPh>
    <rPh sb="2" eb="3">
      <t>ザン</t>
    </rPh>
    <rPh sb="3" eb="4">
      <t>ダカ</t>
    </rPh>
    <phoneticPr fontId="7"/>
  </si>
  <si>
    <t>区分</t>
    <rPh sb="0" eb="2">
      <t>クブン</t>
    </rPh>
    <phoneticPr fontId="3"/>
  </si>
  <si>
    <t>税抜金額</t>
    <rPh sb="0" eb="1">
      <t>ゼイ</t>
    </rPh>
    <rPh sb="1" eb="2">
      <t>ヌ</t>
    </rPh>
    <rPh sb="2" eb="4">
      <t>キンガク</t>
    </rPh>
    <phoneticPr fontId="3"/>
  </si>
  <si>
    <t>税込金額</t>
    <rPh sb="0" eb="2">
      <t>ゼイコ</t>
    </rPh>
    <rPh sb="2" eb="4">
      <t>キンガク</t>
    </rPh>
    <phoneticPr fontId="3"/>
  </si>
  <si>
    <t>￥</t>
    <phoneticPr fontId="3"/>
  </si>
  <si>
    <t>税区分</t>
    <rPh sb="0" eb="1">
      <t>ゼイ</t>
    </rPh>
    <rPh sb="1" eb="3">
      <t>クブン</t>
    </rPh>
    <phoneticPr fontId="3"/>
  </si>
  <si>
    <t>工事内容</t>
    <rPh sb="0" eb="2">
      <t>コウジ</t>
    </rPh>
    <rPh sb="2" eb="4">
      <t>ナイヨウ</t>
    </rPh>
    <phoneticPr fontId="3"/>
  </si>
  <si>
    <t>口座番号</t>
    <rPh sb="0" eb="2">
      <t>コウザ</t>
    </rPh>
    <rPh sb="2" eb="4">
      <t>バンゴウ</t>
    </rPh>
    <phoneticPr fontId="3"/>
  </si>
  <si>
    <t>支店名</t>
    <rPh sb="0" eb="3">
      <t>シテンメイ</t>
    </rPh>
    <phoneticPr fontId="3"/>
  </si>
  <si>
    <t>部　　門</t>
    <rPh sb="0" eb="1">
      <t>ブ</t>
    </rPh>
    <rPh sb="3" eb="4">
      <t>モン</t>
    </rPh>
    <phoneticPr fontId="3"/>
  </si>
  <si>
    <t>工 事 名</t>
    <rPh sb="0" eb="1">
      <t>コウ</t>
    </rPh>
    <rPh sb="2" eb="3">
      <t>コト</t>
    </rPh>
    <rPh sb="4" eb="5">
      <t>ナ</t>
    </rPh>
    <phoneticPr fontId="3"/>
  </si>
  <si>
    <t>会  社  名</t>
    <rPh sb="0" eb="1">
      <t>カイ</t>
    </rPh>
    <rPh sb="3" eb="4">
      <t>シャ</t>
    </rPh>
    <rPh sb="6" eb="7">
      <t>ナ</t>
    </rPh>
    <phoneticPr fontId="3"/>
  </si>
  <si>
    <t>住       所</t>
    <rPh sb="0" eb="1">
      <t>ジュウ</t>
    </rPh>
    <rPh sb="8" eb="9">
      <t>ショ</t>
    </rPh>
    <phoneticPr fontId="3"/>
  </si>
  <si>
    <t>請求明細書</t>
    <rPh sb="2" eb="4">
      <t>メイサイ</t>
    </rPh>
    <rPh sb="4" eb="5">
      <t>ショ</t>
    </rPh>
    <phoneticPr fontId="3"/>
  </si>
  <si>
    <t>安全協力会費　[ 　正会員　・　賛助会員　 ］</t>
    <rPh sb="0" eb="2">
      <t>アンゼン</t>
    </rPh>
    <rPh sb="2" eb="4">
      <t>キョウリョク</t>
    </rPh>
    <rPh sb="4" eb="6">
      <t>カイヒ</t>
    </rPh>
    <phoneticPr fontId="3"/>
  </si>
  <si>
    <t>広電建設株式会社　　御中　</t>
    <rPh sb="0" eb="4">
      <t>ヒロデンケンセツ</t>
    </rPh>
    <rPh sb="4" eb="8">
      <t>カブシキガイシャ</t>
    </rPh>
    <rPh sb="10" eb="12">
      <t>オンチュウ</t>
    </rPh>
    <phoneticPr fontId="3"/>
  </si>
  <si>
    <t>担　当　者</t>
    <rPh sb="0" eb="1">
      <t>タン</t>
    </rPh>
    <rPh sb="2" eb="3">
      <t>トウ</t>
    </rPh>
    <rPh sb="4" eb="5">
      <t>モノ</t>
    </rPh>
    <phoneticPr fontId="3"/>
  </si>
  <si>
    <t>経　理</t>
    <rPh sb="0" eb="1">
      <t>ヘ</t>
    </rPh>
    <rPh sb="2" eb="3">
      <t>リ</t>
    </rPh>
    <phoneticPr fontId="3"/>
  </si>
  <si>
    <t>口座名義 （カタカナ）</t>
    <rPh sb="0" eb="2">
      <t>コウザ</t>
    </rPh>
    <rPh sb="2" eb="4">
      <t>メイギ</t>
    </rPh>
    <phoneticPr fontId="3"/>
  </si>
  <si>
    <t>F　A　X</t>
    <phoneticPr fontId="3"/>
  </si>
  <si>
    <t>名　称</t>
    <rPh sb="0" eb="1">
      <t>ナ</t>
    </rPh>
    <rPh sb="2" eb="3">
      <t>ショウ</t>
    </rPh>
    <phoneticPr fontId="3"/>
  </si>
  <si>
    <t>摘　要</t>
    <rPh sb="0" eb="1">
      <t>テキ</t>
    </rPh>
    <rPh sb="2" eb="3">
      <t>ヨウ</t>
    </rPh>
    <phoneticPr fontId="3"/>
  </si>
  <si>
    <t>今回請求金額</t>
    <rPh sb="0" eb="2">
      <t>コンカイ</t>
    </rPh>
    <rPh sb="2" eb="4">
      <t>セイキュウ</t>
    </rPh>
    <rPh sb="4" eb="6">
      <t>キンガク</t>
    </rPh>
    <phoneticPr fontId="7"/>
  </si>
  <si>
    <t>T E L</t>
    <phoneticPr fontId="3"/>
  </si>
  <si>
    <t>消費税</t>
    <rPh sb="0" eb="3">
      <t>ショウヒゼイ</t>
    </rPh>
    <phoneticPr fontId="3"/>
  </si>
  <si>
    <t>金　額</t>
    <rPh sb="0" eb="1">
      <t>キン</t>
    </rPh>
    <rPh sb="2" eb="3">
      <t>ガク</t>
    </rPh>
    <phoneticPr fontId="3"/>
  </si>
  <si>
    <t>源泉徴収額</t>
    <rPh sb="0" eb="2">
      <t>ゲンセン</t>
    </rPh>
    <rPh sb="2" eb="4">
      <t>チョウシュウ</t>
    </rPh>
    <rPh sb="4" eb="5">
      <t>ガク</t>
    </rPh>
    <phoneticPr fontId="3"/>
  </si>
  <si>
    <t>仕向相殺額</t>
    <phoneticPr fontId="3"/>
  </si>
  <si>
    <t>取締役　　　　　　　　　　部長</t>
    <rPh sb="0" eb="3">
      <t>トリシマリヤク</t>
    </rPh>
    <rPh sb="13" eb="15">
      <t>ブチョウ</t>
    </rPh>
    <phoneticPr fontId="3"/>
  </si>
  <si>
    <t>が記入必要箇所です。</t>
    <rPh sb="1" eb="3">
      <t>キニュウ</t>
    </rPh>
    <rPh sb="3" eb="5">
      <t>ヒツヨウ</t>
    </rPh>
    <rPh sb="5" eb="7">
      <t>カショ</t>
    </rPh>
    <phoneticPr fontId="3"/>
  </si>
  <si>
    <t>の箇所は記入しないでください。</t>
    <rPh sb="1" eb="3">
      <t>カショ</t>
    </rPh>
    <rPh sb="4" eb="6">
      <t>キニュウ</t>
    </rPh>
    <phoneticPr fontId="3"/>
  </si>
  <si>
    <t>下請出来高・材料納入高　調書（　　　部）</t>
    <rPh sb="18" eb="19">
      <t>ブ</t>
    </rPh>
    <phoneticPr fontId="3"/>
  </si>
  <si>
    <t>完了検査に合格しましたので工事を受領します。
尚、工事代金は、　　　　　　年　　　月　　　日までにお支払いいたします。</t>
    <rPh sb="0" eb="2">
      <t>カンリョウ</t>
    </rPh>
    <rPh sb="2" eb="4">
      <t>ケンサ</t>
    </rPh>
    <rPh sb="5" eb="7">
      <t>ゴウカク</t>
    </rPh>
    <rPh sb="13" eb="15">
      <t>コウジ</t>
    </rPh>
    <rPh sb="16" eb="18">
      <t>ジュリョウ</t>
    </rPh>
    <rPh sb="23" eb="24">
      <t>ナオ</t>
    </rPh>
    <rPh sb="25" eb="27">
      <t>コウジ</t>
    </rPh>
    <rPh sb="27" eb="29">
      <t>ダイキン</t>
    </rPh>
    <rPh sb="37" eb="38">
      <t>トシ</t>
    </rPh>
    <rPh sb="41" eb="42">
      <t>ツキ</t>
    </rPh>
    <rPh sb="45" eb="46">
      <t>ヒ</t>
    </rPh>
    <rPh sb="50" eb="52">
      <t>シハラ</t>
    </rPh>
    <phoneticPr fontId="4"/>
  </si>
  <si>
    <t>税区分</t>
    <rPh sb="0" eb="3">
      <t>ゼイクブン</t>
    </rPh>
    <phoneticPr fontId="36"/>
  </si>
  <si>
    <t>単価</t>
    <rPh sb="0" eb="2">
      <t>タンカ</t>
    </rPh>
    <phoneticPr fontId="3"/>
  </si>
  <si>
    <t>　仕向相殺明細書　</t>
    <phoneticPr fontId="3"/>
  </si>
  <si>
    <t>今回請求金額 （税込み）</t>
    <rPh sb="0" eb="2">
      <t>コンカイ</t>
    </rPh>
    <rPh sb="2" eb="4">
      <t>セイキュウ</t>
    </rPh>
    <rPh sb="4" eb="6">
      <t>キンガク</t>
    </rPh>
    <rPh sb="8" eb="10">
      <t>ゼイコ</t>
    </rPh>
    <phoneticPr fontId="3"/>
  </si>
  <si>
    <t>　請　　求　　書　　（貴社控）　　</t>
  </si>
  <si>
    <t>～</t>
    <phoneticPr fontId="3"/>
  </si>
  <si>
    <t>年　　月　　日</t>
    <rPh sb="0" eb="1">
      <t>ネン</t>
    </rPh>
    <rPh sb="3" eb="4">
      <t>ガツ</t>
    </rPh>
    <rPh sb="6" eb="7">
      <t>ニチ</t>
    </rPh>
    <phoneticPr fontId="3"/>
  </si>
  <si>
    <t>検査要請書</t>
    <rPh sb="0" eb="2">
      <t>ケンサ</t>
    </rPh>
    <rPh sb="2" eb="4">
      <t>ヨウセイ</t>
    </rPh>
    <rPh sb="4" eb="5">
      <t>ショ</t>
    </rPh>
    <phoneticPr fontId="4"/>
  </si>
  <si>
    <t>検査確認書</t>
    <phoneticPr fontId="4"/>
  </si>
  <si>
    <t>担当者</t>
    <rPh sb="0" eb="3">
      <t>タントウシャ</t>
    </rPh>
    <phoneticPr fontId="3"/>
  </si>
  <si>
    <t>㊞</t>
    <phoneticPr fontId="3"/>
  </si>
  <si>
    <t>現場代理人</t>
    <rPh sb="0" eb="2">
      <t>ゲンバ</t>
    </rPh>
    <rPh sb="2" eb="5">
      <t>ダイリニン</t>
    </rPh>
    <phoneticPr fontId="3"/>
  </si>
  <si>
    <t>・材料費（6111）　　・労務費（6116）　　・外注費（6115）　　・経費（　　　　　　　）</t>
    <rPh sb="1" eb="3">
      <t>ザイリョウ</t>
    </rPh>
    <rPh sb="3" eb="4">
      <t>ヒ</t>
    </rPh>
    <rPh sb="13" eb="16">
      <t>ロウムヒ</t>
    </rPh>
    <rPh sb="25" eb="28">
      <t>ガイチュウヒ</t>
    </rPh>
    <rPh sb="37" eb="39">
      <t>ケイヒ</t>
    </rPh>
    <phoneticPr fontId="3"/>
  </si>
  <si>
    <t>（②-各部用控）</t>
    <phoneticPr fontId="3"/>
  </si>
  <si>
    <t>（③-現場用控）</t>
    <phoneticPr fontId="3"/>
  </si>
  <si>
    <t>　　請　求　書　①　　（正）　</t>
    <rPh sb="2" eb="3">
      <t>ショウ</t>
    </rPh>
    <rPh sb="4" eb="5">
      <t>モトム</t>
    </rPh>
    <rPh sb="6" eb="7">
      <t>ショ</t>
    </rPh>
    <rPh sb="12" eb="13">
      <t>セイ</t>
    </rPh>
    <phoneticPr fontId="3"/>
  </si>
  <si>
    <t>　　請　求　書　②　　（各部）　</t>
    <rPh sb="2" eb="3">
      <t>ショウ</t>
    </rPh>
    <rPh sb="4" eb="5">
      <t>モトム</t>
    </rPh>
    <rPh sb="6" eb="7">
      <t>ショ</t>
    </rPh>
    <rPh sb="12" eb="14">
      <t>カクブ</t>
    </rPh>
    <phoneticPr fontId="3"/>
  </si>
  <si>
    <t>　　請　求　書　③　　（現場）　</t>
    <rPh sb="2" eb="3">
      <t>ショウ</t>
    </rPh>
    <rPh sb="4" eb="5">
      <t>モトム</t>
    </rPh>
    <rPh sb="6" eb="7">
      <t>ショ</t>
    </rPh>
    <phoneticPr fontId="3"/>
  </si>
  <si>
    <t>請求書提出締日は各現場に確認いただき、期日までに提出してください。</t>
    <rPh sb="0" eb="3">
      <t>セイキュウショ</t>
    </rPh>
    <rPh sb="3" eb="5">
      <t>テイシュツ</t>
    </rPh>
    <rPh sb="5" eb="7">
      <t>シメビ</t>
    </rPh>
    <rPh sb="8" eb="11">
      <t>カクゲンバ</t>
    </rPh>
    <rPh sb="12" eb="14">
      <t>カクニン</t>
    </rPh>
    <rPh sb="19" eb="21">
      <t>キジツ</t>
    </rPh>
    <rPh sb="24" eb="26">
      <t>テイシュツ</t>
    </rPh>
    <phoneticPr fontId="36"/>
  </si>
  <si>
    <t>提出期日を過ぎたものは、当該月の支払対象になりません</t>
    <rPh sb="0" eb="2">
      <t>テイシュツ</t>
    </rPh>
    <rPh sb="2" eb="4">
      <t>キジツ</t>
    </rPh>
    <rPh sb="5" eb="6">
      <t>ス</t>
    </rPh>
    <rPh sb="12" eb="14">
      <t>トウガイ</t>
    </rPh>
    <rPh sb="14" eb="15">
      <t>ヅキ</t>
    </rPh>
    <rPh sb="16" eb="18">
      <t>シハラ</t>
    </rPh>
    <rPh sb="18" eb="20">
      <t>タイショウ</t>
    </rPh>
    <phoneticPr fontId="3"/>
  </si>
  <si>
    <t>請求・支払いに関するご案内</t>
    <rPh sb="0" eb="2">
      <t>セイキュウ</t>
    </rPh>
    <rPh sb="3" eb="5">
      <t>シハラ</t>
    </rPh>
    <rPh sb="7" eb="8">
      <t>カン</t>
    </rPh>
    <rPh sb="11" eb="13">
      <t>アンナイ</t>
    </rPh>
    <phoneticPr fontId="36"/>
  </si>
  <si>
    <t>決算月（3月、6月、9月、12月）は請求書の提出日が早くなりますのでご注意ください。</t>
    <rPh sb="26" eb="27">
      <t>ハヤ</t>
    </rPh>
    <rPh sb="35" eb="37">
      <t>チュウイ</t>
    </rPh>
    <phoneticPr fontId="36"/>
  </si>
  <si>
    <t>ただし、10日の支払日が土、日、祝日の場合は直後の平日とします。</t>
    <phoneticPr fontId="36"/>
  </si>
  <si>
    <t>・</t>
    <phoneticPr fontId="36"/>
  </si>
  <si>
    <t>当月分の合計請求額が1万円以上（消費税等を含む）の場合は、</t>
    <rPh sb="0" eb="3">
      <t>トウゲツブン</t>
    </rPh>
    <rPh sb="4" eb="6">
      <t>ゴウケイ</t>
    </rPh>
    <rPh sb="6" eb="8">
      <t>セイキュウ</t>
    </rPh>
    <rPh sb="8" eb="9">
      <t>ガク</t>
    </rPh>
    <rPh sb="11" eb="12">
      <t>マン</t>
    </rPh>
    <rPh sb="12" eb="13">
      <t>エン</t>
    </rPh>
    <rPh sb="13" eb="15">
      <t>イジョウ</t>
    </rPh>
    <rPh sb="16" eb="19">
      <t>ショウヒゼイ</t>
    </rPh>
    <rPh sb="19" eb="20">
      <t>トウ</t>
    </rPh>
    <rPh sb="21" eb="22">
      <t>フク</t>
    </rPh>
    <rPh sb="25" eb="27">
      <t>バアイ</t>
    </rPh>
    <phoneticPr fontId="36"/>
  </si>
  <si>
    <t>支払い条件は毎月末日締め　翌々月10日現金振込とします。</t>
    <rPh sb="0" eb="2">
      <t>シハラ</t>
    </rPh>
    <rPh sb="3" eb="5">
      <t>ジョウケン</t>
    </rPh>
    <phoneticPr fontId="36"/>
  </si>
  <si>
    <t>請求の合計額から振込手数料を差し引いて振込させていただきます。</t>
    <phoneticPr fontId="36"/>
  </si>
  <si>
    <t xml:space="preserve">安全衛生協力会会費を控除します。 </t>
    <phoneticPr fontId="36"/>
  </si>
  <si>
    <t>弊社より注文書を発行した工事については請求金額により出来高に応じて、</t>
    <rPh sb="0" eb="2">
      <t>ヘイシャ</t>
    </rPh>
    <rPh sb="4" eb="7">
      <t>チュウモンショ</t>
    </rPh>
    <rPh sb="8" eb="10">
      <t>ハッコウ</t>
    </rPh>
    <rPh sb="12" eb="14">
      <t>コウジ</t>
    </rPh>
    <rPh sb="19" eb="21">
      <t>セイキュウ</t>
    </rPh>
    <rPh sb="21" eb="23">
      <t>キンガク</t>
    </rPh>
    <rPh sb="26" eb="29">
      <t>デキダカ</t>
    </rPh>
    <rPh sb="30" eb="31">
      <t>オウ</t>
    </rPh>
    <phoneticPr fontId="2"/>
  </si>
  <si>
    <t>㊞</t>
    <phoneticPr fontId="3"/>
  </si>
  <si>
    <t>【記入例】</t>
    <rPh sb="1" eb="3">
      <t>キニュウ</t>
    </rPh>
    <rPh sb="3" eb="4">
      <t>レイ</t>
    </rPh>
    <phoneticPr fontId="3"/>
  </si>
  <si>
    <t>仕向相殺がある場合は「仕向相殺明細書」シートにご記入ください。</t>
    <rPh sb="0" eb="2">
      <t>シムケ</t>
    </rPh>
    <rPh sb="2" eb="4">
      <t>ソウサイ</t>
    </rPh>
    <rPh sb="7" eb="9">
      <t>バアイ</t>
    </rPh>
    <rPh sb="11" eb="13">
      <t>シム</t>
    </rPh>
    <rPh sb="13" eb="15">
      <t>ソウサイ</t>
    </rPh>
    <rPh sb="15" eb="18">
      <t>メイサイショ</t>
    </rPh>
    <rPh sb="24" eb="26">
      <t>キニュウ</t>
    </rPh>
    <phoneticPr fontId="3"/>
  </si>
  <si>
    <t>※明細が必要です</t>
    <rPh sb="1" eb="3">
      <t>メイサイ</t>
    </rPh>
    <rPh sb="4" eb="6">
      <t>ヒツヨウ</t>
    </rPh>
    <phoneticPr fontId="3"/>
  </si>
  <si>
    <t>※１</t>
    <phoneticPr fontId="3"/>
  </si>
  <si>
    <t>当月出来高を選択の場合は別途出来高調書シートを記入し、提出してください。</t>
    <rPh sb="0" eb="2">
      <t>トウゲツ</t>
    </rPh>
    <rPh sb="2" eb="5">
      <t>デキダカ</t>
    </rPh>
    <rPh sb="6" eb="8">
      <t>センタク</t>
    </rPh>
    <rPh sb="9" eb="11">
      <t>バアイ</t>
    </rPh>
    <rPh sb="12" eb="14">
      <t>ベット</t>
    </rPh>
    <rPh sb="14" eb="17">
      <t>デキダカ</t>
    </rPh>
    <rPh sb="17" eb="19">
      <t>チョウショ</t>
    </rPh>
    <rPh sb="23" eb="25">
      <t>キニュウ</t>
    </rPh>
    <rPh sb="27" eb="29">
      <t>テイシュツ</t>
    </rPh>
    <phoneticPr fontId="3"/>
  </si>
  <si>
    <t>※２</t>
    <phoneticPr fontId="3"/>
  </si>
  <si>
    <t xml:space="preserve">※請求書内容が１枚で書ききれない場合は、請求書明細書のシートを御利用ください。
</t>
    <rPh sb="23" eb="26">
      <t>メイサイショ</t>
    </rPh>
    <phoneticPr fontId="3"/>
  </si>
  <si>
    <t>＊＊契約分工事（10万以上もの）＊＊</t>
    <rPh sb="2" eb="4">
      <t>ケイヤク</t>
    </rPh>
    <rPh sb="4" eb="5">
      <t>ブン</t>
    </rPh>
    <rPh sb="5" eb="7">
      <t>コウジ</t>
    </rPh>
    <rPh sb="10" eb="11">
      <t>マン</t>
    </rPh>
    <rPh sb="11" eb="13">
      <t>イジョウ</t>
    </rPh>
    <phoneticPr fontId="3"/>
  </si>
  <si>
    <t>＊＊契約のない工事（10万未満のもの）＊＊</t>
    <rPh sb="2" eb="4">
      <t>ケイヤク</t>
    </rPh>
    <rPh sb="7" eb="9">
      <t>コウジ</t>
    </rPh>
    <rPh sb="13" eb="15">
      <t>ミマン</t>
    </rPh>
    <phoneticPr fontId="3"/>
  </si>
  <si>
    <t>＊＊単価契約のもの＊＊</t>
    <rPh sb="2" eb="4">
      <t>タンカ</t>
    </rPh>
    <rPh sb="4" eb="6">
      <t>ケイヤク</t>
    </rPh>
    <phoneticPr fontId="3"/>
  </si>
  <si>
    <t>※３</t>
    <phoneticPr fontId="3"/>
  </si>
  <si>
    <t>工事に関する内容（部門、工事番号、工事名、工事内容、発注番号、取引先コード）は注文書に記載されていますのでご確認ください。</t>
    <rPh sb="0" eb="2">
      <t>コウジ</t>
    </rPh>
    <rPh sb="3" eb="4">
      <t>カン</t>
    </rPh>
    <rPh sb="6" eb="8">
      <t>ナイヨウ</t>
    </rPh>
    <rPh sb="9" eb="11">
      <t>ブモン</t>
    </rPh>
    <rPh sb="12" eb="14">
      <t>コウジ</t>
    </rPh>
    <rPh sb="14" eb="16">
      <t>バンゴウ</t>
    </rPh>
    <rPh sb="17" eb="19">
      <t>コウジ</t>
    </rPh>
    <rPh sb="19" eb="20">
      <t>メイ</t>
    </rPh>
    <rPh sb="21" eb="23">
      <t>コウジ</t>
    </rPh>
    <rPh sb="23" eb="25">
      <t>ナイヨウ</t>
    </rPh>
    <rPh sb="26" eb="28">
      <t>ハッチュウ</t>
    </rPh>
    <rPh sb="28" eb="30">
      <t>バンゴウ</t>
    </rPh>
    <rPh sb="31" eb="33">
      <t>トリヒキ</t>
    </rPh>
    <rPh sb="33" eb="34">
      <t>サキ</t>
    </rPh>
    <rPh sb="39" eb="42">
      <t>チュウモンショ</t>
    </rPh>
    <rPh sb="43" eb="45">
      <t>キサイ</t>
    </rPh>
    <rPh sb="54" eb="56">
      <t>カクニン</t>
    </rPh>
    <phoneticPr fontId="3"/>
  </si>
  <si>
    <t>消費税対象外　　　計</t>
    <rPh sb="0" eb="3">
      <t>ショウヒゼイ</t>
    </rPh>
    <rPh sb="3" eb="6">
      <t>タイショウガイ</t>
    </rPh>
    <rPh sb="9" eb="10">
      <t>ケイ</t>
    </rPh>
    <phoneticPr fontId="3"/>
  </si>
  <si>
    <t>消費税</t>
    <rPh sb="0" eb="3">
      <t>ショウヒゼイ</t>
    </rPh>
    <phoneticPr fontId="3"/>
  </si>
  <si>
    <t>合計</t>
    <rPh sb="0" eb="2">
      <t>ゴウケイ</t>
    </rPh>
    <phoneticPr fontId="3"/>
  </si>
  <si>
    <t>T</t>
    <phoneticPr fontId="3"/>
  </si>
  <si>
    <t>適格請求書発行事業者登録番号</t>
    <rPh sb="0" eb="5">
      <t>テキカクセイキュウショ</t>
    </rPh>
    <rPh sb="5" eb="10">
      <t>ハッコウジギョウシャ</t>
    </rPh>
    <rPh sb="10" eb="12">
      <t>トウロク</t>
    </rPh>
    <rPh sb="12" eb="14">
      <t>バンゴウ</t>
    </rPh>
    <phoneticPr fontId="3"/>
  </si>
  <si>
    <t>金融機関</t>
    <rPh sb="0" eb="3">
      <t>キンユウキカン</t>
    </rPh>
    <phoneticPr fontId="3"/>
  </si>
  <si>
    <t>会社情報</t>
    <rPh sb="0" eb="4">
      <t>カイシャジョウホウ</t>
    </rPh>
    <phoneticPr fontId="3"/>
  </si>
  <si>
    <t>工事情報</t>
    <rPh sb="0" eb="4">
      <t>コウジジョウホウ</t>
    </rPh>
    <phoneticPr fontId="3"/>
  </si>
  <si>
    <t>対象　　　計</t>
    <rPh sb="0" eb="2">
      <t>タイショウ</t>
    </rPh>
    <rPh sb="5" eb="6">
      <t>ケイ</t>
    </rPh>
    <phoneticPr fontId="3"/>
  </si>
  <si>
    <t>　請　求　明　細　書　</t>
    <phoneticPr fontId="3"/>
  </si>
  <si>
    <t>税区分</t>
    <rPh sb="0" eb="3">
      <t>ゼイクブン</t>
    </rPh>
    <phoneticPr fontId="54"/>
  </si>
  <si>
    <t>小　計</t>
    <rPh sb="0" eb="1">
      <t>ショウ</t>
    </rPh>
    <rPh sb="2" eb="3">
      <t>ケイ</t>
    </rPh>
    <phoneticPr fontId="3"/>
  </si>
  <si>
    <t>累　計</t>
    <rPh sb="0" eb="1">
      <t>ルイ</t>
    </rPh>
    <rPh sb="2" eb="3">
      <t>ケイ</t>
    </rPh>
    <phoneticPr fontId="3"/>
  </si>
  <si>
    <t>対象　計</t>
    <rPh sb="0" eb="2">
      <t>タイショウ</t>
    </rPh>
    <rPh sb="3" eb="4">
      <t>ケイ</t>
    </rPh>
    <phoneticPr fontId="8"/>
  </si>
  <si>
    <t>課税対象外計</t>
    <rPh sb="0" eb="5">
      <t>カゼイタイショウガイ</t>
    </rPh>
    <rPh sb="5" eb="6">
      <t>ケイ</t>
    </rPh>
    <phoneticPr fontId="54"/>
  </si>
  <si>
    <t>消費税</t>
    <rPh sb="0" eb="3">
      <t>ショウヒゼイ</t>
    </rPh>
    <phoneticPr fontId="36"/>
  </si>
  <si>
    <t>8%　　対象　　計</t>
    <rPh sb="4" eb="6">
      <t>タイショウ</t>
    </rPh>
    <rPh sb="8" eb="9">
      <t>ケイ</t>
    </rPh>
    <phoneticPr fontId="36"/>
  </si>
  <si>
    <t>10%　　対象　　計</t>
    <rPh sb="5" eb="7">
      <t>タイショウ</t>
    </rPh>
    <rPh sb="9" eb="10">
      <t>ケイ</t>
    </rPh>
    <phoneticPr fontId="36"/>
  </si>
  <si>
    <t>消費税対象外　　計</t>
    <rPh sb="0" eb="3">
      <t>ショウヒゼイ</t>
    </rPh>
    <rPh sb="3" eb="6">
      <t>タイショウガイ</t>
    </rPh>
    <rPh sb="8" eb="9">
      <t>ケイ</t>
    </rPh>
    <phoneticPr fontId="36"/>
  </si>
  <si>
    <t>消費税　　計</t>
    <rPh sb="0" eb="3">
      <t>ショウヒゼイ</t>
    </rPh>
    <rPh sb="5" eb="6">
      <t>ケイ</t>
    </rPh>
    <phoneticPr fontId="36"/>
  </si>
  <si>
    <t>税　抜　合　計</t>
    <rPh sb="0" eb="1">
      <t>ゼイ</t>
    </rPh>
    <rPh sb="2" eb="3">
      <t>ヌ</t>
    </rPh>
    <rPh sb="4" eb="5">
      <t>ゴウ</t>
    </rPh>
    <rPh sb="6" eb="7">
      <t>ケイ</t>
    </rPh>
    <phoneticPr fontId="36"/>
  </si>
  <si>
    <t>契約形態</t>
    <rPh sb="0" eb="4">
      <t>ケイヤクケイタイ</t>
    </rPh>
    <phoneticPr fontId="3"/>
  </si>
  <si>
    <t>総計</t>
    <rPh sb="0" eb="1">
      <t>ソウ</t>
    </rPh>
    <rPh sb="1" eb="2">
      <t>ケイ</t>
    </rPh>
    <phoneticPr fontId="3"/>
  </si>
  <si>
    <t>※４</t>
    <phoneticPr fontId="3"/>
  </si>
  <si>
    <t>契約形態を最初に選択してください。形態により記入箇所が変わります。</t>
    <rPh sb="0" eb="2">
      <t>ケイヤク</t>
    </rPh>
    <rPh sb="2" eb="4">
      <t>ケイタイ</t>
    </rPh>
    <rPh sb="5" eb="7">
      <t>サイショ</t>
    </rPh>
    <rPh sb="8" eb="10">
      <t>センタク</t>
    </rPh>
    <rPh sb="17" eb="19">
      <t>ケイタイ</t>
    </rPh>
    <rPh sb="22" eb="24">
      <t>キニュウ</t>
    </rPh>
    <rPh sb="24" eb="26">
      <t>カショ</t>
    </rPh>
    <rPh sb="27" eb="28">
      <t>カ</t>
    </rPh>
    <phoneticPr fontId="3"/>
  </si>
  <si>
    <t>*注*</t>
    <rPh sb="1" eb="2">
      <t>チュウ</t>
    </rPh>
    <phoneticPr fontId="3"/>
  </si>
  <si>
    <t>10%累計</t>
    <rPh sb="3" eb="5">
      <t>ルイケイ</t>
    </rPh>
    <phoneticPr fontId="8"/>
  </si>
  <si>
    <t>8％累計</t>
    <rPh sb="2" eb="4">
      <t>ルイケイ</t>
    </rPh>
    <phoneticPr fontId="8"/>
  </si>
  <si>
    <t>対象外累計</t>
    <rPh sb="0" eb="3">
      <t>タイショウガイ</t>
    </rPh>
    <rPh sb="3" eb="5">
      <t>ルイケイ</t>
    </rPh>
    <phoneticPr fontId="8"/>
  </si>
  <si>
    <t>記入漏れがありますと表示されます。不足事項が右側に表示されますので、必須項目（黄文字 ）はすべて記入してください。</t>
    <rPh sb="0" eb="3">
      <t>キニュウモ</t>
    </rPh>
    <rPh sb="10" eb="12">
      <t>ヒョウジ</t>
    </rPh>
    <rPh sb="17" eb="19">
      <t>フソク</t>
    </rPh>
    <rPh sb="19" eb="21">
      <t>ジコウ</t>
    </rPh>
    <rPh sb="22" eb="24">
      <t>ミギガワ</t>
    </rPh>
    <rPh sb="25" eb="27">
      <t>ヒョウジ</t>
    </rPh>
    <rPh sb="34" eb="36">
      <t>ヒッス</t>
    </rPh>
    <rPh sb="36" eb="38">
      <t>コウモク</t>
    </rPh>
    <rPh sb="39" eb="40">
      <t>キ</t>
    </rPh>
    <rPh sb="40" eb="42">
      <t>モジ</t>
    </rPh>
    <rPh sb="48" eb="50">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</si>
</sst>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6" formatCode="&quot;¥&quot;#,##0;[Red]&quot;¥&quot;\-#,##0"/>
    <numFmt numFmtId="176" formatCode="#,##0.0;&quot;▲ &quot;#,##0.0"/>
    <numFmt numFmtId="177" formatCode="#,##0;&quot;▲ &quot;#,##0"/>
    <numFmt numFmtId="178" formatCode="yyyy&quot;年&quot;m&quot;月&quot;d&quot;日&quot;;@"/>
    <numFmt numFmtId="179" formatCode="[DBNum3][$-411]0"/>
    <numFmt numFmtId="180" formatCode="[DBNum3][$-411]0000"/>
    <numFmt numFmtId="181" formatCode="[DBNum3][$-411]#&quot; &quot;#&quot; &quot;#&quot; &quot;#&quot; &quot;#&quot; &quot;#&quot; &quot;#&quot; &quot;"/>
    <numFmt numFmtId="182" formatCode="#,##0_ ;&quot;▲ &quot;#,##0_ "/>
    <numFmt numFmtId="183" formatCode="#,##0_ ;&quot;▲ &quot;#,##0_ ;&quot;&quot;"/>
    <numFmt numFmtId="184" formatCode="#,##0_ ;&quot;▲ &quot;#,##0_ ;"/>
    <numFmt numFmtId="185" formatCode="0_ "/>
    <numFmt numFmtId="186" formatCode="&quot;№&quot;#"/>
    <numFmt numFmtId="187" formatCode="[$-F800]dddd\,\ mmmm\ dd\,\ yyyy"/>
    <numFmt numFmtId="188" formatCode="&quot;会社名&quot;\ \ \ \ @"/>
    <numFmt numFmtId="189" formatCode="[DBNum3][$-411]0;;&quot;&quot;"/>
    <numFmt numFmtId="190" formatCode="0;;&quot;&quot;"/>
    <numFmt numFmtId="191" formatCode="#,##0.0#_ ;&quot;▲ &quot;#,##0.0#_ "/>
    <numFmt numFmtId="192" formatCode="#,##0.0#_ ;&quot;▲ &quot;#,##0.0#_ ;&quot;&quot;"/>
    <numFmt numFmtId="193" formatCode="[DBNum3][$-411]0000000000000"/>
    <numFmt numFmtId="194" formatCode="#,##0.00_ ;&quot;▲ &quot;#,##0.00_ ;&quot;&quot;"/>
    <numFmt numFmtId="195" formatCode="#,##0.00_ ;&quot;▲ &quot;#,##0.00_ ;"/>
    <numFmt numFmtId="196" formatCode="0%;;&quot;&quot;"/>
  </numFmts>
  <fonts count="70">
    <font>
      <sz val="11"/>
      <color theme="1"/>
      <name val="ＭＳ Ｐゴシック"/>
      <family val="3"/>
      <charset val="128"/>
      <scheme val="minor"/>
    </font>
    <font>
      <b/>
      <sz val="18"/>
      <color indexed="56"/>
      <name val="ＭＳ Ｐゴシック"/>
      <family val="3"/>
      <charset val="128"/>
    </font>
    <font>
      <b/>
      <sz val="15"/>
      <color indexed="5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0"/>
      <color theme="1"/>
      <name val="ＭＳ Ｐ明朝"/>
      <family val="1"/>
      <charset val="128"/>
    </font>
    <font>
      <sz val="11"/>
      <color theme="1"/>
      <name val="ＭＳ Ｐ明朝"/>
      <family val="1"/>
      <charset val="128"/>
    </font>
    <font>
      <sz val="9"/>
      <color theme="1"/>
      <name val="ＭＳ Ｐ明朝"/>
      <family val="1"/>
      <charset val="128"/>
    </font>
    <font>
      <sz val="18"/>
      <color theme="1"/>
      <name val="ＭＳ Ｐ明朝"/>
      <family val="1"/>
      <charset val="128"/>
    </font>
    <font>
      <sz val="20"/>
      <color theme="1"/>
      <name val="ＭＳ Ｐ明朝"/>
      <family val="1"/>
      <charset val="128"/>
    </font>
    <font>
      <sz val="14"/>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u/>
      <sz val="11"/>
      <name val="ＭＳ Ｐゴシック"/>
      <family val="3"/>
      <charset val="128"/>
      <scheme val="minor"/>
    </font>
    <font>
      <sz val="8"/>
      <color theme="1"/>
      <name val="ＭＳ Ｐゴシック"/>
      <family val="3"/>
      <charset val="128"/>
      <scheme val="minor"/>
    </font>
    <font>
      <b/>
      <sz val="9"/>
      <color theme="1"/>
      <name val="ＭＳ Ｐゴシック"/>
      <family val="3"/>
      <charset val="128"/>
      <scheme val="minor"/>
    </font>
    <font>
      <u/>
      <sz val="16"/>
      <color theme="1"/>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b/>
      <sz val="14"/>
      <name val="ＭＳ Ｐゴシック"/>
      <family val="3"/>
      <charset val="128"/>
      <scheme val="minor"/>
    </font>
    <font>
      <sz val="11"/>
      <name val="ＭＳ Ｐゴシック"/>
      <family val="3"/>
      <charset val="128"/>
      <scheme val="minor"/>
    </font>
    <font>
      <sz val="28"/>
      <color rgb="FFFF0000"/>
      <name val="ＭＳ Ｐゴシック"/>
      <family val="3"/>
      <charset val="128"/>
      <scheme val="minor"/>
    </font>
    <font>
      <b/>
      <sz val="12"/>
      <color theme="1"/>
      <name val="ＭＳ Ｐゴシック"/>
      <family val="3"/>
      <charset val="128"/>
      <scheme val="minor"/>
    </font>
    <font>
      <sz val="14"/>
      <color theme="1"/>
      <name val="ＭＳ ゴシック"/>
      <family val="3"/>
      <charset val="128"/>
    </font>
    <font>
      <sz val="16"/>
      <color theme="1"/>
      <name val="ＭＳ Ｐゴシック"/>
      <family val="3"/>
      <charset val="128"/>
      <scheme val="minor"/>
    </font>
    <font>
      <u val="double"/>
      <sz val="20"/>
      <color theme="1"/>
      <name val="ＭＳ Ｐゴシック"/>
      <family val="3"/>
      <charset val="128"/>
      <scheme val="minor"/>
    </font>
    <font>
      <u/>
      <sz val="14"/>
      <name val="ＭＳ Ｐゴシック"/>
      <family val="3"/>
      <charset val="128"/>
      <scheme val="minor"/>
    </font>
    <font>
      <b/>
      <sz val="12"/>
      <color theme="1"/>
      <name val="ＭＳ Ｐ明朝"/>
      <family val="1"/>
      <charset val="128"/>
    </font>
    <font>
      <sz val="9"/>
      <color rgb="FF000000"/>
      <name val="Meiryo UI"/>
      <family val="3"/>
      <charset val="128"/>
    </font>
    <font>
      <sz val="16"/>
      <color rgb="FFFF0000"/>
      <name val="ＭＳ Ｐゴシック"/>
      <family val="3"/>
      <charset val="128"/>
      <scheme val="minor"/>
    </font>
    <font>
      <sz val="6"/>
      <name val="ＭＳ Ｐゴシック"/>
      <family val="3"/>
      <charset val="128"/>
      <scheme val="minor"/>
    </font>
    <font>
      <sz val="6"/>
      <color theme="1"/>
      <name val="ＭＳ Ｐゴシック"/>
      <family val="3"/>
      <charset val="128"/>
      <scheme val="minor"/>
    </font>
    <font>
      <b/>
      <sz val="12"/>
      <color rgb="FFFF0000"/>
      <name val="ＭＳ Ｐゴシック"/>
      <family val="3"/>
      <charset val="128"/>
      <scheme val="minor"/>
    </font>
    <font>
      <b/>
      <sz val="11"/>
      <color theme="1"/>
      <name val="ＭＳ Ｐゴシック"/>
      <family val="3"/>
      <charset val="128"/>
      <scheme val="minor"/>
    </font>
    <font>
      <u val="double"/>
      <sz val="20"/>
      <name val="ＭＳ Ｐゴシック"/>
      <family val="3"/>
      <charset val="128"/>
      <scheme val="minor"/>
    </font>
    <font>
      <sz val="16"/>
      <name val="ＭＳ Ｐゴシック"/>
      <family val="3"/>
      <charset val="128"/>
      <scheme val="minor"/>
    </font>
    <font>
      <sz val="20"/>
      <color rgb="FFFF0000"/>
      <name val="ＭＳ Ｐゴシック"/>
      <family val="3"/>
      <charset val="128"/>
      <scheme val="minor"/>
    </font>
    <font>
      <b/>
      <sz val="16"/>
      <color rgb="FFFF0000"/>
      <name val="ＭＳ Ｐゴシック"/>
      <family val="3"/>
      <charset val="128"/>
      <scheme val="minor"/>
    </font>
    <font>
      <b/>
      <sz val="12"/>
      <name val="ＭＳ Ｐゴシック"/>
      <family val="3"/>
      <charset val="128"/>
      <scheme val="minor"/>
    </font>
    <font>
      <b/>
      <sz val="11"/>
      <color rgb="FFFF0000"/>
      <name val="ＭＳ Ｐゴシック"/>
      <family val="3"/>
      <charset val="128"/>
      <scheme val="minor"/>
    </font>
    <font>
      <sz val="8"/>
      <color indexed="81"/>
      <name val="MS P ゴシック"/>
      <family val="3"/>
      <charset val="128"/>
    </font>
    <font>
      <b/>
      <sz val="10"/>
      <name val="ＭＳ Ｐゴシック"/>
      <family val="3"/>
      <charset val="128"/>
      <scheme val="minor"/>
    </font>
    <font>
      <sz val="8"/>
      <name val="ＭＳ Ｐゴシック"/>
      <family val="3"/>
      <charset val="128"/>
      <scheme val="minor"/>
    </font>
    <font>
      <sz val="9"/>
      <color theme="1"/>
      <name val="ＭＳ Ｐゴシック"/>
      <family val="3"/>
      <charset val="128"/>
    </font>
    <font>
      <u val="double"/>
      <sz val="20"/>
      <color theme="1"/>
      <name val="ＭＳ Ｐゴシック"/>
      <family val="3"/>
      <charset val="128"/>
    </font>
    <font>
      <u/>
      <sz val="14"/>
      <name val="ＭＳ Ｐゴシック"/>
      <family val="3"/>
      <charset val="128"/>
    </font>
    <font>
      <sz val="8"/>
      <color theme="1"/>
      <name val="ＭＳ Ｐゴシック"/>
      <family val="3"/>
      <charset val="128"/>
    </font>
    <font>
      <sz val="6"/>
      <color theme="1"/>
      <name val="ＭＳ Ｐゴシック"/>
      <family val="3"/>
      <charset val="128"/>
    </font>
    <font>
      <sz val="6"/>
      <name val="ＭＳ Ｐゴシック"/>
      <family val="2"/>
      <charset val="128"/>
      <scheme val="minor"/>
    </font>
    <font>
      <sz val="11"/>
      <color theme="1"/>
      <name val="ＭＳ Ｐゴシック"/>
      <family val="3"/>
      <charset val="128"/>
    </font>
    <font>
      <sz val="14"/>
      <color theme="1"/>
      <name val="ＭＳ Ｐゴシック"/>
      <family val="3"/>
      <charset val="128"/>
    </font>
    <font>
      <b/>
      <sz val="13"/>
      <name val="ＭＳ Ｐゴシック"/>
      <family val="3"/>
      <charset val="128"/>
      <scheme val="minor"/>
    </font>
    <font>
      <sz val="13"/>
      <color rgb="FFFF0000"/>
      <name val="ＭＳ Ｐゴシック"/>
      <family val="3"/>
      <charset val="128"/>
    </font>
    <font>
      <b/>
      <sz val="12"/>
      <color theme="9" tint="0.79998168889431442"/>
      <name val="ＭＳ Ｐゴシック"/>
      <family val="3"/>
      <charset val="128"/>
      <scheme val="minor"/>
    </font>
    <font>
      <b/>
      <sz val="12"/>
      <color rgb="FFFFFF00"/>
      <name val="ＭＳ Ｐゴシック"/>
      <family val="3"/>
      <charset val="128"/>
      <scheme val="minor"/>
    </font>
    <font>
      <sz val="12"/>
      <color rgb="FFFFFF00"/>
      <name val="ＭＳ Ｐゴシック"/>
      <family val="3"/>
      <charset val="128"/>
      <scheme val="minor"/>
    </font>
    <font>
      <sz val="8"/>
      <color indexed="10"/>
      <name val="MS P ゴシック"/>
      <family val="3"/>
      <charset val="128"/>
    </font>
    <font>
      <sz val="11"/>
      <color theme="9" tint="0.59999389629810485"/>
      <name val="ＭＳ Ｐゴシック"/>
      <family val="3"/>
      <charset val="128"/>
      <scheme val="minor"/>
    </font>
    <font>
      <sz val="11"/>
      <color rgb="FFFFFF00"/>
      <name val="ＭＳ Ｐゴシック"/>
      <family val="3"/>
      <charset val="128"/>
      <scheme val="minor"/>
    </font>
    <font>
      <sz val="12"/>
      <color rgb="FFFF0000"/>
      <name val="ＭＳ Ｐゴシック"/>
      <family val="3"/>
      <charset val="128"/>
      <scheme val="minor"/>
    </font>
    <font>
      <sz val="9"/>
      <name val="ＭＳ Ｐゴシック"/>
      <family val="3"/>
      <charset val="128"/>
      <scheme val="minor"/>
    </font>
    <font>
      <b/>
      <sz val="10"/>
      <color indexed="10"/>
      <name val="MS P ゴシック"/>
      <family val="3"/>
      <charset val="128"/>
    </font>
    <font>
      <b/>
      <sz val="16"/>
      <color theme="1"/>
      <name val="ＭＳ Ｐゴシック"/>
      <family val="3"/>
      <charset val="128"/>
      <scheme val="minor"/>
    </font>
    <font>
      <b/>
      <sz val="16"/>
      <name val="ＭＳ Ｐ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darkGray">
        <fgColor theme="0" tint="-0.499984740745262"/>
        <bgColor theme="0" tint="-0.24994659260841701"/>
      </patternFill>
    </fill>
    <fill>
      <patternFill patternType="solid">
        <fgColor theme="9" tint="0.79998168889431442"/>
        <bgColor indexed="64"/>
      </patternFill>
    </fill>
    <fill>
      <patternFill patternType="solid">
        <fgColor rgb="FFFFFF00"/>
        <bgColor indexed="64"/>
      </patternFill>
    </fill>
  </fills>
  <borders count="145">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top/>
      <bottom style="medium">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thin">
        <color indexed="64"/>
      </top>
      <bottom style="thin">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style="medium">
        <color indexed="64"/>
      </right>
      <top/>
      <bottom style="hair">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hair">
        <color indexed="64"/>
      </right>
      <top/>
      <bottom style="hair">
        <color indexed="64"/>
      </bottom>
      <diagonal/>
    </border>
    <border>
      <left style="thin">
        <color indexed="64"/>
      </left>
      <right style="thin">
        <color indexed="64"/>
      </right>
      <top/>
      <bottom/>
      <diagonal/>
    </border>
    <border>
      <left style="hair">
        <color indexed="64"/>
      </left>
      <right style="hair">
        <color indexed="64"/>
      </right>
      <top style="medium">
        <color indexed="64"/>
      </top>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bottom style="hair">
        <color auto="1"/>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thin">
        <color indexed="64"/>
      </bottom>
      <diagonal/>
    </border>
    <border>
      <left style="hair">
        <color indexed="64"/>
      </left>
      <right/>
      <top style="medium">
        <color indexed="64"/>
      </top>
      <bottom style="thin">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medium">
        <color indexed="64"/>
      </right>
      <top style="hair">
        <color indexed="64"/>
      </top>
      <bottom style="hair">
        <color indexed="64"/>
      </bottom>
      <diagonal/>
    </border>
    <border>
      <left style="hair">
        <color indexed="64"/>
      </left>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medium">
        <color indexed="64"/>
      </right>
      <top style="hair">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10">
    <xf numFmtId="0" fontId="0" fillId="0" borderId="0">
      <alignment vertical="center"/>
    </xf>
    <xf numFmtId="9" fontId="9" fillId="0" borderId="0" applyFont="0" applyFill="0" applyBorder="0" applyAlignment="0" applyProtection="0">
      <alignment vertical="center"/>
    </xf>
    <xf numFmtId="9" fontId="5" fillId="0" borderId="0" applyFont="0" applyFill="0" applyBorder="0" applyAlignment="0" applyProtection="0"/>
    <xf numFmtId="38" fontId="9" fillId="0" borderId="0" applyFont="0" applyFill="0" applyBorder="0" applyAlignment="0" applyProtection="0">
      <alignment vertical="center"/>
    </xf>
    <xf numFmtId="38" fontId="5" fillId="0" borderId="0" applyFont="0" applyFill="0" applyBorder="0" applyAlignment="0" applyProtection="0"/>
    <xf numFmtId="6" fontId="9" fillId="0" borderId="0" applyFont="0" applyFill="0" applyBorder="0" applyAlignment="0" applyProtection="0">
      <alignment vertical="center"/>
    </xf>
    <xf numFmtId="0" fontId="5" fillId="0" borderId="0"/>
    <xf numFmtId="0" fontId="5" fillId="0" borderId="0"/>
    <xf numFmtId="0" fontId="5" fillId="0" borderId="0">
      <alignment vertical="center"/>
    </xf>
    <xf numFmtId="0" fontId="6" fillId="0" borderId="0"/>
  </cellStyleXfs>
  <cellXfs count="709">
    <xf numFmtId="0" fontId="0" fillId="0" borderId="0" xfId="0">
      <alignment vertical="center"/>
    </xf>
    <xf numFmtId="38" fontId="10" fillId="0" borderId="0" xfId="3" applyFont="1" applyAlignment="1"/>
    <xf numFmtId="38" fontId="10" fillId="0" borderId="0" xfId="3" applyFont="1" applyAlignment="1">
      <alignment shrinkToFit="1"/>
    </xf>
    <xf numFmtId="38" fontId="10" fillId="0" borderId="0" xfId="3" applyFont="1" applyAlignment="1">
      <alignment horizontal="center" shrinkToFit="1"/>
    </xf>
    <xf numFmtId="176" fontId="10" fillId="0" borderId="0" xfId="3" applyNumberFormat="1" applyFont="1" applyAlignment="1">
      <alignment shrinkToFit="1"/>
    </xf>
    <xf numFmtId="38" fontId="10" fillId="0" borderId="0" xfId="3" applyFont="1" applyAlignment="1">
      <alignment horizontal="center"/>
    </xf>
    <xf numFmtId="176" fontId="10" fillId="0" borderId="0" xfId="3" applyNumberFormat="1" applyFont="1" applyAlignment="1"/>
    <xf numFmtId="38" fontId="11" fillId="2" borderId="1" xfId="3" applyFont="1" applyFill="1" applyBorder="1" applyAlignment="1">
      <alignment horizontal="left" indent="1"/>
    </xf>
    <xf numFmtId="38" fontId="11" fillId="2" borderId="2" xfId="3" applyFont="1" applyFill="1" applyBorder="1" applyAlignment="1"/>
    <xf numFmtId="38" fontId="11" fillId="2" borderId="0" xfId="3" applyFont="1" applyFill="1" applyBorder="1" applyAlignment="1"/>
    <xf numFmtId="38" fontId="11" fillId="2" borderId="0" xfId="3" applyFont="1" applyFill="1" applyBorder="1" applyAlignment="1">
      <alignment horizontal="center"/>
    </xf>
    <xf numFmtId="176" fontId="11" fillId="2" borderId="0" xfId="3" applyNumberFormat="1" applyFont="1" applyFill="1" applyBorder="1" applyAlignment="1"/>
    <xf numFmtId="38" fontId="11" fillId="0" borderId="0" xfId="3" applyFont="1" applyAlignment="1"/>
    <xf numFmtId="38" fontId="11" fillId="2" borderId="1" xfId="3" applyFont="1" applyFill="1" applyBorder="1" applyAlignment="1"/>
    <xf numFmtId="38" fontId="12" fillId="0" borderId="0" xfId="3" applyFont="1" applyAlignment="1">
      <alignment shrinkToFit="1"/>
    </xf>
    <xf numFmtId="38" fontId="12" fillId="0" borderId="0" xfId="3" applyFont="1" applyAlignment="1">
      <alignment horizontal="center" shrinkToFit="1"/>
    </xf>
    <xf numFmtId="38" fontId="11" fillId="2" borderId="1" xfId="3" applyFont="1" applyFill="1" applyBorder="1" applyAlignment="1">
      <alignment horizontal="left"/>
    </xf>
    <xf numFmtId="38" fontId="11" fillId="2" borderId="2" xfId="3" applyFont="1" applyFill="1" applyBorder="1" applyAlignment="1">
      <alignment horizontal="left" indent="1"/>
    </xf>
    <xf numFmtId="38" fontId="12" fillId="0" borderId="3" xfId="3" applyFont="1" applyBorder="1" applyAlignment="1">
      <alignment shrinkToFit="1"/>
    </xf>
    <xf numFmtId="38" fontId="12" fillId="0" borderId="2" xfId="3" applyFont="1" applyBorder="1" applyAlignment="1">
      <alignment horizontal="center" shrinkToFit="1"/>
    </xf>
    <xf numFmtId="176" fontId="12" fillId="0" borderId="2" xfId="3" applyNumberFormat="1" applyFont="1" applyBorder="1" applyAlignment="1">
      <alignment horizontal="center" shrinkToFit="1"/>
    </xf>
    <xf numFmtId="38" fontId="12" fillId="0" borderId="4" xfId="3" applyFont="1" applyBorder="1" applyAlignment="1">
      <alignment horizontal="center" shrinkToFit="1"/>
    </xf>
    <xf numFmtId="176" fontId="12" fillId="0" borderId="3" xfId="3" applyNumberFormat="1" applyFont="1" applyBorder="1" applyAlignment="1">
      <alignment horizontal="center" shrinkToFit="1"/>
    </xf>
    <xf numFmtId="38" fontId="12" fillId="0" borderId="0" xfId="3" applyFont="1" applyAlignment="1">
      <alignment horizontal="right" shrinkToFit="1"/>
    </xf>
    <xf numFmtId="176" fontId="12" fillId="0" borderId="0" xfId="3" applyNumberFormat="1" applyFont="1" applyAlignment="1">
      <alignment horizontal="right" shrinkToFit="1"/>
    </xf>
    <xf numFmtId="176" fontId="12" fillId="0" borderId="5" xfId="3" applyNumberFormat="1" applyFont="1" applyBorder="1" applyAlignment="1">
      <alignment horizontal="right" shrinkToFit="1"/>
    </xf>
    <xf numFmtId="9" fontId="12" fillId="0" borderId="0" xfId="1" applyFont="1" applyBorder="1" applyAlignment="1">
      <alignment horizontal="right" shrinkToFit="1"/>
    </xf>
    <xf numFmtId="38" fontId="12" fillId="0" borderId="6" xfId="3" applyFont="1" applyBorder="1" applyAlignment="1">
      <alignment horizontal="right" shrinkToFit="1"/>
    </xf>
    <xf numFmtId="38" fontId="12" fillId="0" borderId="0" xfId="3" applyFont="1" applyBorder="1" applyAlignment="1">
      <alignment horizontal="right" shrinkToFit="1"/>
    </xf>
    <xf numFmtId="176" fontId="12" fillId="0" borderId="3" xfId="3" applyNumberFormat="1" applyFont="1" applyBorder="1" applyAlignment="1">
      <alignment horizontal="right" shrinkToFit="1"/>
    </xf>
    <xf numFmtId="38" fontId="12" fillId="0" borderId="2" xfId="3" applyFont="1" applyBorder="1" applyAlignment="1">
      <alignment horizontal="right" shrinkToFit="1"/>
    </xf>
    <xf numFmtId="38" fontId="12" fillId="0" borderId="4" xfId="3" applyFont="1" applyBorder="1" applyAlignment="1">
      <alignment horizontal="right" shrinkToFit="1"/>
    </xf>
    <xf numFmtId="38" fontId="10" fillId="2" borderId="0" xfId="3" applyFont="1" applyFill="1" applyBorder="1" applyAlignment="1"/>
    <xf numFmtId="38" fontId="10" fillId="2" borderId="2" xfId="3" applyFont="1" applyFill="1" applyBorder="1" applyAlignment="1"/>
    <xf numFmtId="38" fontId="10" fillId="2" borderId="2" xfId="3" applyFont="1" applyFill="1" applyBorder="1" applyAlignment="1">
      <alignment horizontal="center"/>
    </xf>
    <xf numFmtId="176" fontId="10" fillId="2" borderId="2" xfId="3" applyNumberFormat="1" applyFont="1" applyFill="1" applyBorder="1" applyAlignment="1"/>
    <xf numFmtId="38" fontId="10" fillId="2" borderId="0" xfId="3" applyFont="1" applyFill="1" applyBorder="1" applyAlignment="1">
      <alignment horizontal="center"/>
    </xf>
    <xf numFmtId="176" fontId="10" fillId="2" borderId="0" xfId="3" applyNumberFormat="1" applyFont="1" applyFill="1" applyBorder="1" applyAlignment="1"/>
    <xf numFmtId="38" fontId="13" fillId="2" borderId="0" xfId="3" applyFont="1" applyFill="1" applyBorder="1" applyAlignment="1"/>
    <xf numFmtId="38" fontId="10" fillId="2" borderId="0" xfId="3" applyFont="1" applyFill="1" applyBorder="1" applyAlignment="1">
      <alignment horizontal="right" vertical="top"/>
    </xf>
    <xf numFmtId="38" fontId="12" fillId="2" borderId="0" xfId="3" applyFont="1" applyFill="1" applyBorder="1" applyAlignment="1">
      <alignment horizontal="right" vertical="top"/>
    </xf>
    <xf numFmtId="38" fontId="14" fillId="2" borderId="0" xfId="3" applyFont="1" applyFill="1" applyBorder="1" applyAlignment="1"/>
    <xf numFmtId="0" fontId="16" fillId="0" borderId="0" xfId="0" applyFont="1">
      <alignment vertical="center"/>
    </xf>
    <xf numFmtId="0" fontId="16" fillId="0" borderId="0" xfId="0" applyFont="1" applyAlignment="1">
      <alignment horizontal="center" vertical="center"/>
    </xf>
    <xf numFmtId="38" fontId="16" fillId="0" borderId="0" xfId="3" applyFont="1">
      <alignment vertical="center"/>
    </xf>
    <xf numFmtId="49" fontId="16" fillId="0" borderId="0" xfId="0" applyNumberFormat="1" applyFont="1" applyAlignment="1">
      <alignment horizontal="center" vertical="center"/>
    </xf>
    <xf numFmtId="177" fontId="16" fillId="0" borderId="0" xfId="0" applyNumberFormat="1" applyFont="1">
      <alignment vertical="center"/>
    </xf>
    <xf numFmtId="176" fontId="16" fillId="0" borderId="0" xfId="0" applyNumberFormat="1" applyFont="1">
      <alignment vertical="center"/>
    </xf>
    <xf numFmtId="0" fontId="16" fillId="0" borderId="0" xfId="0" applyFont="1" applyAlignment="1">
      <alignment vertical="top"/>
    </xf>
    <xf numFmtId="0" fontId="16" fillId="0" borderId="0" xfId="0" applyFont="1" applyAlignment="1">
      <alignment horizontal="center" vertical="top"/>
    </xf>
    <xf numFmtId="0" fontId="16" fillId="0" borderId="5" xfId="0" applyFont="1" applyBorder="1" applyAlignment="1">
      <alignment horizontal="center" vertical="center"/>
    </xf>
    <xf numFmtId="0" fontId="16" fillId="0" borderId="5" xfId="0" applyFont="1" applyBorder="1">
      <alignment vertical="center"/>
    </xf>
    <xf numFmtId="38" fontId="16" fillId="0" borderId="5" xfId="3" applyFont="1" applyBorder="1">
      <alignment vertical="center"/>
    </xf>
    <xf numFmtId="0" fontId="20" fillId="0" borderId="5" xfId="0" applyFont="1" applyBorder="1" applyAlignment="1">
      <alignment horizontal="center" vertical="center"/>
    </xf>
    <xf numFmtId="0" fontId="0" fillId="3" borderId="0" xfId="0" applyFill="1">
      <alignment vertical="center"/>
    </xf>
    <xf numFmtId="0" fontId="35" fillId="0" borderId="0" xfId="0" applyFont="1">
      <alignment vertical="center"/>
    </xf>
    <xf numFmtId="0" fontId="24" fillId="0" borderId="0" xfId="0" applyFont="1">
      <alignment vertical="center"/>
    </xf>
    <xf numFmtId="0" fontId="23" fillId="0" borderId="0" xfId="0" applyFont="1">
      <alignment vertical="center"/>
    </xf>
    <xf numFmtId="0" fontId="15" fillId="0" borderId="0" xfId="0" applyFont="1">
      <alignment vertical="center"/>
    </xf>
    <xf numFmtId="0" fontId="0" fillId="4" borderId="0" xfId="0" applyFill="1">
      <alignment vertical="center"/>
    </xf>
    <xf numFmtId="0" fontId="0" fillId="6" borderId="0" xfId="0" applyFill="1">
      <alignment vertical="center"/>
    </xf>
    <xf numFmtId="38" fontId="16" fillId="0" borderId="0" xfId="3" applyFont="1" applyBorder="1">
      <alignment vertical="center"/>
    </xf>
    <xf numFmtId="49" fontId="20" fillId="0" borderId="62" xfId="0" applyNumberFormat="1" applyFont="1" applyBorder="1" applyAlignment="1">
      <alignment horizontal="center" vertical="center"/>
    </xf>
    <xf numFmtId="0" fontId="20" fillId="0" borderId="63" xfId="0" applyFont="1" applyBorder="1" applyAlignment="1">
      <alignment horizontal="center" vertical="center"/>
    </xf>
    <xf numFmtId="176" fontId="20" fillId="0" borderId="63" xfId="0" applyNumberFormat="1" applyFont="1" applyBorder="1" applyAlignment="1">
      <alignment horizontal="center" vertical="center"/>
    </xf>
    <xf numFmtId="177" fontId="20" fillId="0" borderId="63" xfId="0" applyNumberFormat="1" applyFont="1" applyBorder="1" applyAlignment="1">
      <alignment horizontal="center" vertical="center"/>
    </xf>
    <xf numFmtId="177" fontId="37" fillId="0" borderId="36" xfId="0" applyNumberFormat="1" applyFont="1" applyBorder="1" applyAlignment="1">
      <alignment horizontal="center" vertical="center"/>
    </xf>
    <xf numFmtId="177" fontId="20" fillId="0" borderId="69" xfId="0" applyNumberFormat="1" applyFont="1" applyBorder="1" applyAlignment="1">
      <alignment horizontal="center" vertical="center"/>
    </xf>
    <xf numFmtId="0" fontId="38" fillId="0" borderId="0" xfId="0" applyFont="1">
      <alignment vertical="center"/>
    </xf>
    <xf numFmtId="38" fontId="11" fillId="2" borderId="2" xfId="3" applyFont="1" applyFill="1" applyBorder="1" applyAlignment="1">
      <alignment horizontal="right"/>
    </xf>
    <xf numFmtId="0" fontId="33" fillId="0" borderId="58" xfId="0" applyFont="1" applyBorder="1" applyAlignment="1">
      <alignment vertical="center" wrapText="1"/>
    </xf>
    <xf numFmtId="0" fontId="33" fillId="0" borderId="57" xfId="0" applyFont="1" applyBorder="1" applyAlignment="1">
      <alignment horizontal="center" vertical="center" wrapText="1"/>
    </xf>
    <xf numFmtId="0" fontId="10" fillId="0" borderId="52" xfId="0" applyFont="1" applyBorder="1" applyAlignment="1">
      <alignment vertical="center" wrapText="1"/>
    </xf>
    <xf numFmtId="0" fontId="10" fillId="0" borderId="53" xfId="0" applyFont="1" applyBorder="1" applyAlignment="1">
      <alignment vertical="center" wrapText="1"/>
    </xf>
    <xf numFmtId="0" fontId="10" fillId="0" borderId="54" xfId="0" applyFont="1" applyBorder="1" applyAlignment="1">
      <alignment vertical="center" wrapText="1"/>
    </xf>
    <xf numFmtId="0" fontId="30" fillId="0" borderId="0" xfId="0" applyFont="1">
      <alignment vertical="center"/>
    </xf>
    <xf numFmtId="0" fontId="41" fillId="0" borderId="0" xfId="0" applyFont="1">
      <alignment vertical="center"/>
    </xf>
    <xf numFmtId="0" fontId="42" fillId="0" borderId="0" xfId="0" applyFont="1">
      <alignment vertical="center"/>
    </xf>
    <xf numFmtId="0" fontId="43" fillId="8" borderId="0" xfId="0" applyFont="1" applyFill="1">
      <alignment vertical="center"/>
    </xf>
    <xf numFmtId="0" fontId="39" fillId="8" borderId="0" xfId="0" applyFont="1" applyFill="1">
      <alignment vertical="center"/>
    </xf>
    <xf numFmtId="0" fontId="0" fillId="8" borderId="0" xfId="0" applyFill="1">
      <alignment vertical="center"/>
    </xf>
    <xf numFmtId="0" fontId="38" fillId="0" borderId="0" xfId="0" applyFont="1" applyAlignment="1">
      <alignment horizontal="center" vertical="center"/>
    </xf>
    <xf numFmtId="0" fontId="0" fillId="2" borderId="0" xfId="0" applyFill="1">
      <alignment vertical="center"/>
    </xf>
    <xf numFmtId="0" fontId="15" fillId="2" borderId="0" xfId="0" applyFont="1" applyFill="1">
      <alignment vertical="center"/>
    </xf>
    <xf numFmtId="0" fontId="0" fillId="2" borderId="7" xfId="0" applyFill="1" applyBorder="1">
      <alignment vertical="center"/>
    </xf>
    <xf numFmtId="0" fontId="22" fillId="2" borderId="24" xfId="0" applyFont="1" applyFill="1" applyBorder="1" applyAlignment="1">
      <alignment vertical="top"/>
    </xf>
    <xf numFmtId="0" fontId="16" fillId="2" borderId="12" xfId="0" applyFont="1" applyFill="1" applyBorder="1" applyAlignment="1">
      <alignment horizontal="distributed" vertical="center" indent="1"/>
    </xf>
    <xf numFmtId="0" fontId="16" fillId="2" borderId="25" xfId="0" applyFont="1" applyFill="1" applyBorder="1" applyAlignment="1">
      <alignment horizontal="center" vertical="center"/>
    </xf>
    <xf numFmtId="0" fontId="16" fillId="2" borderId="12" xfId="0" applyFont="1" applyFill="1" applyBorder="1" applyAlignment="1">
      <alignment horizontal="distributed" indent="1"/>
    </xf>
    <xf numFmtId="0" fontId="20" fillId="2" borderId="0" xfId="0" applyFont="1" applyFill="1" applyAlignment="1"/>
    <xf numFmtId="0" fontId="20" fillId="2" borderId="28" xfId="0" applyFont="1" applyFill="1" applyBorder="1" applyAlignment="1">
      <alignment horizontal="center" vertical="center" shrinkToFit="1"/>
    </xf>
    <xf numFmtId="0" fontId="20" fillId="2" borderId="29" xfId="0" applyFont="1" applyFill="1" applyBorder="1" applyAlignment="1">
      <alignment horizontal="center" vertical="center" shrinkToFit="1"/>
    </xf>
    <xf numFmtId="0" fontId="20" fillId="2" borderId="30" xfId="0" applyFont="1" applyFill="1" applyBorder="1" applyAlignment="1">
      <alignment horizontal="center" vertical="center" shrinkToFit="1"/>
    </xf>
    <xf numFmtId="0" fontId="20" fillId="2" borderId="31" xfId="0" applyFont="1" applyFill="1" applyBorder="1" applyAlignment="1">
      <alignment horizontal="center" vertical="center" shrinkToFit="1"/>
    </xf>
    <xf numFmtId="0" fontId="0" fillId="2" borderId="11" xfId="0" applyFill="1" applyBorder="1" applyAlignment="1">
      <alignment horizontal="center" vertical="center" shrinkToFit="1"/>
    </xf>
    <xf numFmtId="0" fontId="0" fillId="2" borderId="13" xfId="0" applyFill="1" applyBorder="1">
      <alignment vertical="center"/>
    </xf>
    <xf numFmtId="49" fontId="16" fillId="2" borderId="64" xfId="3" applyNumberFormat="1" applyFont="1" applyFill="1" applyBorder="1" applyAlignment="1" applyProtection="1">
      <alignment horizontal="center" vertical="center"/>
      <protection locked="0"/>
    </xf>
    <xf numFmtId="0" fontId="0" fillId="2" borderId="17" xfId="0" applyFill="1" applyBorder="1" applyAlignment="1" applyProtection="1">
      <alignment horizontal="center" shrinkToFit="1"/>
      <protection locked="0"/>
    </xf>
    <xf numFmtId="0" fontId="0" fillId="2" borderId="14" xfId="0" applyFill="1" applyBorder="1">
      <alignment vertical="center"/>
    </xf>
    <xf numFmtId="0" fontId="20" fillId="2" borderId="15" xfId="0" applyFont="1" applyFill="1" applyBorder="1" applyAlignment="1">
      <alignment horizontal="distributed" vertical="center"/>
    </xf>
    <xf numFmtId="0" fontId="21" fillId="2" borderId="15" xfId="0" applyFont="1" applyFill="1" applyBorder="1" applyAlignment="1">
      <alignment horizontal="distributed" vertical="center"/>
    </xf>
    <xf numFmtId="49" fontId="16" fillId="2" borderId="22" xfId="0" applyNumberFormat="1" applyFont="1" applyFill="1" applyBorder="1" applyAlignment="1" applyProtection="1">
      <alignment horizontal="center" shrinkToFit="1"/>
      <protection locked="0"/>
    </xf>
    <xf numFmtId="49" fontId="16" fillId="2" borderId="17" xfId="0" applyNumberFormat="1" applyFont="1" applyFill="1" applyBorder="1" applyAlignment="1" applyProtection="1">
      <alignment horizontal="left" shrinkToFit="1"/>
      <protection locked="0"/>
    </xf>
    <xf numFmtId="182" fontId="0" fillId="2" borderId="0" xfId="0" applyNumberFormat="1" applyFill="1" applyAlignment="1">
      <alignment horizontal="right" vertical="center"/>
    </xf>
    <xf numFmtId="0" fontId="0" fillId="2" borderId="18" xfId="0" applyFill="1" applyBorder="1" applyAlignment="1" applyProtection="1">
      <alignment horizontal="center" shrinkToFit="1"/>
      <protection locked="0"/>
    </xf>
    <xf numFmtId="0" fontId="20" fillId="2" borderId="15" xfId="0" applyFont="1" applyFill="1" applyBorder="1" applyAlignment="1">
      <alignment horizontal="distributed" vertical="center" shrinkToFit="1"/>
    </xf>
    <xf numFmtId="177" fontId="16" fillId="2" borderId="17" xfId="0" applyNumberFormat="1" applyFont="1" applyFill="1" applyBorder="1" applyAlignment="1" applyProtection="1">
      <alignment horizontal="left" shrinkToFit="1"/>
      <protection locked="0"/>
    </xf>
    <xf numFmtId="177" fontId="0" fillId="2" borderId="17" xfId="0" applyNumberFormat="1" applyFill="1" applyBorder="1" applyAlignment="1" applyProtection="1">
      <alignment horizontal="center" shrinkToFit="1"/>
      <protection locked="0"/>
    </xf>
    <xf numFmtId="0" fontId="17" fillId="2" borderId="0" xfId="0" applyFont="1" applyFill="1" applyAlignment="1">
      <alignment vertical="center" shrinkToFit="1"/>
    </xf>
    <xf numFmtId="49" fontId="16" fillId="2" borderId="23" xfId="0" applyNumberFormat="1" applyFont="1" applyFill="1" applyBorder="1" applyAlignment="1" applyProtection="1">
      <alignment horizontal="center" shrinkToFit="1"/>
      <protection locked="0"/>
    </xf>
    <xf numFmtId="177" fontId="16" fillId="2" borderId="20" xfId="0" applyNumberFormat="1" applyFont="1" applyFill="1" applyBorder="1" applyAlignment="1" applyProtection="1">
      <alignment horizontal="left" shrinkToFit="1"/>
      <protection locked="0"/>
    </xf>
    <xf numFmtId="177" fontId="0" fillId="2" borderId="20" xfId="0" applyNumberFormat="1" applyFill="1" applyBorder="1" applyAlignment="1" applyProtection="1">
      <alignment horizontal="center" shrinkToFit="1"/>
      <protection locked="0"/>
    </xf>
    <xf numFmtId="0" fontId="27" fillId="2" borderId="0" xfId="0" applyFont="1" applyFill="1">
      <alignment vertical="center"/>
    </xf>
    <xf numFmtId="181" fontId="37" fillId="2" borderId="0" xfId="0" applyNumberFormat="1" applyFont="1" applyFill="1" applyAlignment="1">
      <alignment horizontal="center"/>
    </xf>
    <xf numFmtId="0" fontId="16" fillId="2" borderId="0" xfId="0" applyFont="1" applyFill="1" applyAlignment="1"/>
    <xf numFmtId="0" fontId="20" fillId="2" borderId="0" xfId="0" applyFont="1" applyFill="1" applyAlignment="1">
      <alignment horizontal="right"/>
    </xf>
    <xf numFmtId="0" fontId="42" fillId="0" borderId="0" xfId="0" applyFont="1" applyAlignment="1">
      <alignment horizontal="centerContinuous" vertical="center"/>
    </xf>
    <xf numFmtId="0" fontId="44" fillId="0" borderId="0" xfId="0" applyFont="1" applyAlignment="1">
      <alignment horizontal="center" vertical="center"/>
    </xf>
    <xf numFmtId="0" fontId="43" fillId="0" borderId="0" xfId="0" applyFont="1">
      <alignment vertical="center"/>
    </xf>
    <xf numFmtId="0" fontId="39" fillId="0" borderId="0" xfId="0" applyFont="1">
      <alignment vertical="center"/>
    </xf>
    <xf numFmtId="0" fontId="45" fillId="0" borderId="0" xfId="0" applyFont="1">
      <alignment vertical="center"/>
    </xf>
    <xf numFmtId="0" fontId="38" fillId="0" borderId="100" xfId="0" applyFont="1" applyBorder="1" applyAlignment="1">
      <alignment horizontal="center" vertical="center"/>
    </xf>
    <xf numFmtId="0" fontId="0" fillId="0" borderId="101" xfId="0" applyBorder="1">
      <alignment vertical="center"/>
    </xf>
    <xf numFmtId="0" fontId="0" fillId="0" borderId="102" xfId="0" applyBorder="1">
      <alignment vertical="center"/>
    </xf>
    <xf numFmtId="49" fontId="16" fillId="7" borderId="64" xfId="3" applyNumberFormat="1" applyFont="1" applyFill="1" applyBorder="1" applyAlignment="1" applyProtection="1">
      <alignment horizontal="center" vertical="center" shrinkToFit="1"/>
      <protection locked="0"/>
    </xf>
    <xf numFmtId="38" fontId="16" fillId="7" borderId="17" xfId="3" applyFont="1" applyFill="1" applyBorder="1" applyAlignment="1" applyProtection="1">
      <alignment vertical="center" shrinkToFit="1"/>
      <protection locked="0"/>
    </xf>
    <xf numFmtId="38" fontId="16" fillId="7" borderId="17" xfId="3" applyFont="1" applyFill="1" applyBorder="1" applyAlignment="1" applyProtection="1">
      <alignment horizontal="center" vertical="center" shrinkToFit="1"/>
      <protection locked="0"/>
    </xf>
    <xf numFmtId="183" fontId="16" fillId="7" borderId="17" xfId="3" applyNumberFormat="1" applyFont="1" applyFill="1" applyBorder="1" applyAlignment="1" applyProtection="1">
      <alignment shrinkToFit="1"/>
      <protection locked="0"/>
    </xf>
    <xf numFmtId="183" fontId="9" fillId="0" borderId="46" xfId="3" applyNumberFormat="1" applyBorder="1" applyAlignment="1">
      <alignment shrinkToFit="1"/>
    </xf>
    <xf numFmtId="0" fontId="16" fillId="7" borderId="17" xfId="0" applyFont="1" applyFill="1" applyBorder="1" applyAlignment="1" applyProtection="1">
      <alignment vertical="center" shrinkToFit="1"/>
      <protection locked="0"/>
    </xf>
    <xf numFmtId="49" fontId="16" fillId="7" borderId="61" xfId="3" applyNumberFormat="1" applyFont="1" applyFill="1" applyBorder="1" applyAlignment="1" applyProtection="1">
      <alignment horizontal="center" vertical="center" shrinkToFit="1"/>
      <protection locked="0"/>
    </xf>
    <xf numFmtId="38" fontId="16" fillId="7" borderId="65" xfId="3" applyFont="1" applyFill="1" applyBorder="1" applyAlignment="1" applyProtection="1">
      <alignment vertical="center" shrinkToFit="1"/>
      <protection locked="0"/>
    </xf>
    <xf numFmtId="0" fontId="16" fillId="7" borderId="65" xfId="0" applyFont="1" applyFill="1" applyBorder="1" applyAlignment="1" applyProtection="1">
      <alignment vertical="center" shrinkToFit="1"/>
      <protection locked="0"/>
    </xf>
    <xf numFmtId="38" fontId="16" fillId="7" borderId="65" xfId="3" applyFont="1" applyFill="1" applyBorder="1" applyAlignment="1" applyProtection="1">
      <alignment horizontal="center" vertical="center" shrinkToFit="1"/>
      <protection locked="0"/>
    </xf>
    <xf numFmtId="183" fontId="16" fillId="7" borderId="65" xfId="3" applyNumberFormat="1" applyFont="1" applyFill="1" applyBorder="1" applyAlignment="1" applyProtection="1">
      <alignment shrinkToFit="1"/>
      <protection locked="0"/>
    </xf>
    <xf numFmtId="183" fontId="9" fillId="0" borderId="68" xfId="3" applyNumberFormat="1" applyBorder="1" applyAlignment="1">
      <alignment shrinkToFit="1"/>
    </xf>
    <xf numFmtId="49" fontId="16" fillId="0" borderId="0" xfId="0" applyNumberFormat="1" applyFont="1" applyAlignment="1">
      <alignment horizontal="center" vertical="center" shrinkToFit="1"/>
    </xf>
    <xf numFmtId="0" fontId="16" fillId="0" borderId="0" xfId="0" applyFont="1" applyAlignment="1">
      <alignment vertical="center" shrinkToFit="1"/>
    </xf>
    <xf numFmtId="0" fontId="16" fillId="0" borderId="0" xfId="0" applyFont="1" applyAlignment="1">
      <alignment horizontal="center" vertical="center" shrinkToFit="1"/>
    </xf>
    <xf numFmtId="176" fontId="16" fillId="0" borderId="0" xfId="0" applyNumberFormat="1" applyFont="1" applyAlignment="1">
      <alignment vertical="center" shrinkToFit="1"/>
    </xf>
    <xf numFmtId="177" fontId="16" fillId="0" borderId="0" xfId="0" applyNumberFormat="1" applyFont="1" applyAlignment="1">
      <alignment vertical="center" shrinkToFit="1"/>
    </xf>
    <xf numFmtId="183" fontId="9" fillId="0" borderId="16" xfId="3" applyNumberFormat="1" applyBorder="1" applyAlignment="1">
      <alignment shrinkToFit="1"/>
    </xf>
    <xf numFmtId="191" fontId="26" fillId="2" borderId="17" xfId="0" applyNumberFormat="1" applyFont="1" applyFill="1" applyBorder="1" applyAlignment="1" applyProtection="1">
      <alignment horizontal="right" shrinkToFit="1"/>
      <protection locked="0"/>
    </xf>
    <xf numFmtId="191" fontId="26" fillId="2" borderId="20" xfId="0" applyNumberFormat="1" applyFont="1" applyFill="1" applyBorder="1" applyAlignment="1" applyProtection="1">
      <alignment horizontal="right" shrinkToFit="1"/>
      <protection locked="0"/>
    </xf>
    <xf numFmtId="0" fontId="45" fillId="8" borderId="0" xfId="0" applyFont="1" applyFill="1">
      <alignment vertical="center"/>
    </xf>
    <xf numFmtId="0" fontId="0" fillId="0" borderId="0" xfId="0" quotePrefix="1">
      <alignment vertical="center"/>
    </xf>
    <xf numFmtId="0" fontId="16" fillId="2" borderId="0" xfId="0" applyFont="1" applyFill="1" applyAlignment="1">
      <alignment horizontal="left" vertical="center" shrinkToFit="1"/>
    </xf>
    <xf numFmtId="9" fontId="26" fillId="2" borderId="41" xfId="0" applyNumberFormat="1" applyFont="1" applyFill="1" applyBorder="1" applyAlignment="1">
      <alignment shrinkToFit="1"/>
    </xf>
    <xf numFmtId="0" fontId="26" fillId="2" borderId="42" xfId="0" applyFont="1" applyFill="1" applyBorder="1" applyAlignment="1">
      <alignment shrinkToFit="1"/>
    </xf>
    <xf numFmtId="0" fontId="26" fillId="2" borderId="1" xfId="0" applyFont="1" applyFill="1" applyBorder="1" applyAlignment="1">
      <alignment shrinkToFit="1"/>
    </xf>
    <xf numFmtId="0" fontId="26" fillId="2" borderId="15" xfId="0" applyFont="1" applyFill="1" applyBorder="1" applyAlignment="1">
      <alignment horizontal="center" shrinkToFit="1"/>
    </xf>
    <xf numFmtId="0" fontId="26" fillId="2" borderId="0" xfId="0" applyFont="1" applyFill="1" applyAlignment="1">
      <alignment horizontal="center" shrinkToFit="1"/>
    </xf>
    <xf numFmtId="183" fontId="24" fillId="2" borderId="0" xfId="0" applyNumberFormat="1" applyFont="1" applyFill="1" applyAlignment="1">
      <alignment horizontal="right" shrinkToFit="1"/>
    </xf>
    <xf numFmtId="0" fontId="0" fillId="0" borderId="0" xfId="0" applyAlignment="1">
      <alignment horizontal="right" shrinkToFit="1"/>
    </xf>
    <xf numFmtId="0" fontId="44" fillId="2" borderId="0" xfId="0" applyFont="1" applyFill="1" applyAlignment="1">
      <alignment horizontal="distributed" indent="2"/>
    </xf>
    <xf numFmtId="182" fontId="24" fillId="2" borderId="0" xfId="0" applyNumberFormat="1" applyFont="1" applyFill="1" applyAlignment="1">
      <alignment horizontal="right" shrinkToFit="1"/>
    </xf>
    <xf numFmtId="0" fontId="16" fillId="2" borderId="12" xfId="0" applyFont="1" applyFill="1" applyBorder="1">
      <alignment vertical="center"/>
    </xf>
    <xf numFmtId="9" fontId="26" fillId="2" borderId="42" xfId="0" applyNumberFormat="1" applyFont="1" applyFill="1" applyBorder="1" applyAlignment="1">
      <alignment horizontal="center" shrinkToFit="1"/>
    </xf>
    <xf numFmtId="9" fontId="26" fillId="2" borderId="1" xfId="0" applyNumberFormat="1" applyFont="1" applyFill="1" applyBorder="1" applyAlignment="1">
      <alignment horizontal="center" shrinkToFit="1"/>
    </xf>
    <xf numFmtId="194" fontId="26" fillId="2" borderId="27" xfId="0" applyNumberFormat="1" applyFont="1" applyFill="1" applyBorder="1" applyAlignment="1" applyProtection="1">
      <alignment horizontal="right" shrinkToFit="1"/>
      <protection locked="0"/>
    </xf>
    <xf numFmtId="194" fontId="26" fillId="2" borderId="19" xfId="0" applyNumberFormat="1" applyFont="1" applyFill="1" applyBorder="1" applyAlignment="1" applyProtection="1">
      <alignment horizontal="right" shrinkToFit="1"/>
      <protection locked="0"/>
    </xf>
    <xf numFmtId="194" fontId="26" fillId="2" borderId="21" xfId="0" applyNumberFormat="1" applyFont="1" applyFill="1" applyBorder="1" applyAlignment="1" applyProtection="1">
      <alignment horizontal="right" shrinkToFit="1"/>
      <protection locked="0"/>
    </xf>
    <xf numFmtId="0" fontId="0" fillId="5" borderId="14" xfId="0" applyFill="1" applyBorder="1" applyProtection="1">
      <alignment vertical="center"/>
      <protection locked="0"/>
    </xf>
    <xf numFmtId="0" fontId="20" fillId="2" borderId="107" xfId="0" applyFont="1" applyFill="1" applyBorder="1" applyAlignment="1">
      <alignment horizontal="center" vertical="center"/>
    </xf>
    <xf numFmtId="0" fontId="28" fillId="2" borderId="112" xfId="0" applyFont="1" applyFill="1" applyBorder="1" applyAlignment="1">
      <alignment horizontal="center" vertical="center"/>
    </xf>
    <xf numFmtId="183" fontId="15" fillId="0" borderId="1" xfId="0" applyNumberFormat="1" applyFont="1" applyBorder="1" applyAlignment="1">
      <alignment horizontal="right" shrinkToFit="1"/>
    </xf>
    <xf numFmtId="49" fontId="49" fillId="0" borderId="0" xfId="0" applyNumberFormat="1" applyFont="1" applyAlignment="1">
      <alignment horizontal="center" vertical="center"/>
    </xf>
    <xf numFmtId="0" fontId="49" fillId="0" borderId="0" xfId="0" applyFont="1">
      <alignment vertical="center"/>
    </xf>
    <xf numFmtId="0" fontId="49" fillId="0" borderId="0" xfId="0" applyFont="1" applyAlignment="1">
      <alignment horizontal="center" vertical="center"/>
    </xf>
    <xf numFmtId="176" fontId="49" fillId="0" borderId="0" xfId="0" applyNumberFormat="1" applyFont="1">
      <alignment vertical="center"/>
    </xf>
    <xf numFmtId="0" fontId="49" fillId="0" borderId="0" xfId="0" applyFont="1" applyAlignment="1">
      <alignment vertical="top"/>
    </xf>
    <xf numFmtId="0" fontId="49" fillId="0" borderId="0" xfId="0" applyFont="1" applyAlignment="1">
      <alignment horizontal="center" vertical="top"/>
    </xf>
    <xf numFmtId="178" fontId="51" fillId="0" borderId="0" xfId="9" applyNumberFormat="1" applyFont="1" applyAlignment="1" applyProtection="1">
      <alignment horizontal="right" vertical="top"/>
      <protection locked="0"/>
    </xf>
    <xf numFmtId="49" fontId="52" fillId="0" borderId="62" xfId="0" applyNumberFormat="1" applyFont="1" applyBorder="1" applyAlignment="1">
      <alignment horizontal="center" vertical="center"/>
    </xf>
    <xf numFmtId="0" fontId="52" fillId="0" borderId="63" xfId="0" applyFont="1" applyBorder="1" applyAlignment="1">
      <alignment horizontal="center" vertical="center"/>
    </xf>
    <xf numFmtId="176" fontId="52" fillId="0" borderId="63" xfId="0" applyNumberFormat="1" applyFont="1" applyBorder="1" applyAlignment="1">
      <alignment horizontal="center" vertical="center"/>
    </xf>
    <xf numFmtId="177" fontId="52" fillId="0" borderId="63" xfId="0" applyNumberFormat="1" applyFont="1" applyBorder="1" applyAlignment="1">
      <alignment horizontal="center" vertical="center"/>
    </xf>
    <xf numFmtId="177" fontId="52" fillId="0" borderId="69" xfId="0" applyNumberFormat="1" applyFont="1" applyBorder="1" applyAlignment="1">
      <alignment horizontal="center" vertical="center"/>
    </xf>
    <xf numFmtId="177" fontId="53" fillId="0" borderId="36" xfId="0" applyNumberFormat="1" applyFont="1" applyBorder="1" applyAlignment="1">
      <alignment horizontal="center" vertical="center"/>
    </xf>
    <xf numFmtId="0" fontId="52" fillId="0" borderId="5" xfId="0" applyFont="1" applyBorder="1" applyAlignment="1">
      <alignment horizontal="center" vertical="center"/>
    </xf>
    <xf numFmtId="49" fontId="49" fillId="3" borderId="64" xfId="3" applyNumberFormat="1" applyFont="1" applyFill="1" applyBorder="1" applyAlignment="1" applyProtection="1">
      <alignment horizontal="center" vertical="center"/>
      <protection locked="0"/>
    </xf>
    <xf numFmtId="38" fontId="49" fillId="3" borderId="17" xfId="3" applyFont="1" applyFill="1" applyBorder="1" applyAlignment="1" applyProtection="1">
      <alignment horizontal="center" vertical="center" shrinkToFit="1"/>
      <protection locked="0"/>
    </xf>
    <xf numFmtId="191" fontId="49" fillId="3" borderId="17" xfId="3" applyNumberFormat="1" applyFont="1" applyFill="1" applyBorder="1" applyAlignment="1" applyProtection="1">
      <alignment shrinkToFit="1"/>
      <protection locked="0"/>
    </xf>
    <xf numFmtId="183" fontId="49" fillId="3" borderId="17" xfId="3" applyNumberFormat="1" applyFont="1" applyFill="1" applyBorder="1" applyAlignment="1" applyProtection="1">
      <alignment shrinkToFit="1"/>
      <protection locked="0"/>
    </xf>
    <xf numFmtId="38" fontId="49" fillId="0" borderId="5" xfId="3" applyFont="1" applyBorder="1">
      <alignment vertical="center"/>
    </xf>
    <xf numFmtId="0" fontId="49" fillId="0" borderId="5" xfId="0" applyFont="1" applyBorder="1">
      <alignment vertical="center"/>
    </xf>
    <xf numFmtId="49" fontId="49" fillId="3" borderId="61" xfId="3" applyNumberFormat="1" applyFont="1" applyFill="1" applyBorder="1" applyAlignment="1" applyProtection="1">
      <alignment horizontal="center" vertical="center"/>
      <protection locked="0"/>
    </xf>
    <xf numFmtId="38" fontId="49" fillId="3" borderId="65" xfId="3" applyFont="1" applyFill="1" applyBorder="1" applyAlignment="1" applyProtection="1">
      <alignment horizontal="center" vertical="center" shrinkToFit="1"/>
      <protection locked="0"/>
    </xf>
    <xf numFmtId="191" fontId="49" fillId="3" borderId="65" xfId="3" applyNumberFormat="1" applyFont="1" applyFill="1" applyBorder="1" applyAlignment="1" applyProtection="1">
      <alignment shrinkToFit="1"/>
      <protection locked="0"/>
    </xf>
    <xf numFmtId="183" fontId="49" fillId="3" borderId="65" xfId="3" applyNumberFormat="1" applyFont="1" applyFill="1" applyBorder="1" applyAlignment="1" applyProtection="1">
      <alignment shrinkToFit="1"/>
      <protection locked="0"/>
    </xf>
    <xf numFmtId="177" fontId="49" fillId="0" borderId="0" xfId="0" applyNumberFormat="1" applyFont="1">
      <alignment vertical="center"/>
    </xf>
    <xf numFmtId="177" fontId="49" fillId="0" borderId="35" xfId="0" applyNumberFormat="1" applyFont="1" applyBorder="1">
      <alignment vertical="center"/>
    </xf>
    <xf numFmtId="0" fontId="49" fillId="0" borderId="0" xfId="0" applyFont="1" applyAlignment="1">
      <alignment horizontal="right" shrinkToFit="1"/>
    </xf>
    <xf numFmtId="183" fontId="55" fillId="0" borderId="46" xfId="3" applyNumberFormat="1" applyFont="1" applyBorder="1" applyAlignment="1">
      <alignment shrinkToFit="1"/>
    </xf>
    <xf numFmtId="183" fontId="49" fillId="0" borderId="46" xfId="3" applyNumberFormat="1" applyFont="1" applyBorder="1" applyAlignment="1">
      <alignment shrinkToFit="1"/>
    </xf>
    <xf numFmtId="183" fontId="49" fillId="0" borderId="16" xfId="3" applyNumberFormat="1" applyFont="1" applyBorder="1" applyAlignment="1">
      <alignment shrinkToFit="1"/>
    </xf>
    <xf numFmtId="183" fontId="49" fillId="0" borderId="68" xfId="3" applyNumberFormat="1" applyFont="1" applyBorder="1" applyAlignment="1">
      <alignment shrinkToFit="1"/>
    </xf>
    <xf numFmtId="9" fontId="49" fillId="0" borderId="108" xfId="1" applyFont="1" applyBorder="1" applyAlignment="1">
      <alignment vertical="center"/>
    </xf>
    <xf numFmtId="9" fontId="49" fillId="0" borderId="116" xfId="1" applyFont="1" applyBorder="1" applyAlignment="1">
      <alignment vertical="center"/>
    </xf>
    <xf numFmtId="9" fontId="49" fillId="0" borderId="79" xfId="1" applyFont="1" applyBorder="1" applyAlignment="1">
      <alignment vertical="center"/>
    </xf>
    <xf numFmtId="9" fontId="49" fillId="0" borderId="66" xfId="1" applyFont="1" applyBorder="1" applyAlignment="1">
      <alignment vertical="center"/>
    </xf>
    <xf numFmtId="183" fontId="49" fillId="0" borderId="71" xfId="3" applyNumberFormat="1" applyFont="1" applyBorder="1" applyAlignment="1">
      <alignment shrinkToFit="1"/>
    </xf>
    <xf numFmtId="9" fontId="23" fillId="0" borderId="80" xfId="0" applyNumberFormat="1" applyFont="1" applyBorder="1">
      <alignment vertical="center"/>
    </xf>
    <xf numFmtId="9" fontId="23" fillId="0" borderId="116" xfId="0" applyNumberFormat="1" applyFont="1" applyBorder="1">
      <alignment vertical="center"/>
    </xf>
    <xf numFmtId="177" fontId="16" fillId="0" borderId="15" xfId="0" applyNumberFormat="1" applyFont="1" applyBorder="1">
      <alignment vertical="center"/>
    </xf>
    <xf numFmtId="49" fontId="16" fillId="7" borderId="119" xfId="3" applyNumberFormat="1" applyFont="1" applyFill="1" applyBorder="1" applyAlignment="1" applyProtection="1">
      <alignment horizontal="center" vertical="center" shrinkToFit="1"/>
      <protection locked="0"/>
    </xf>
    <xf numFmtId="38" fontId="16" fillId="7" borderId="120" xfId="3" applyFont="1" applyFill="1" applyBorder="1" applyAlignment="1" applyProtection="1">
      <alignment vertical="center" shrinkToFit="1"/>
      <protection locked="0"/>
    </xf>
    <xf numFmtId="38" fontId="16" fillId="7" borderId="120" xfId="3" applyFont="1" applyFill="1" applyBorder="1" applyAlignment="1" applyProtection="1">
      <alignment horizontal="center" vertical="center" shrinkToFit="1"/>
      <protection locked="0"/>
    </xf>
    <xf numFmtId="183" fontId="16" fillId="7" borderId="120" xfId="3" applyNumberFormat="1" applyFont="1" applyFill="1" applyBorder="1" applyAlignment="1" applyProtection="1">
      <alignment shrinkToFit="1"/>
      <protection locked="0"/>
    </xf>
    <xf numFmtId="183" fontId="9" fillId="0" borderId="2" xfId="3" applyNumberFormat="1" applyBorder="1" applyAlignment="1">
      <alignment shrinkToFit="1"/>
    </xf>
    <xf numFmtId="191" fontId="16" fillId="7" borderId="17" xfId="3" applyNumberFormat="1" applyFont="1" applyFill="1" applyBorder="1" applyAlignment="1" applyProtection="1">
      <alignment shrinkToFit="1"/>
      <protection locked="0"/>
    </xf>
    <xf numFmtId="191" fontId="16" fillId="7" borderId="65" xfId="3" applyNumberFormat="1" applyFont="1" applyFill="1" applyBorder="1" applyAlignment="1" applyProtection="1">
      <alignment shrinkToFit="1"/>
      <protection locked="0"/>
    </xf>
    <xf numFmtId="9" fontId="23" fillId="0" borderId="78" xfId="0" applyNumberFormat="1" applyFont="1" applyBorder="1" applyAlignment="1">
      <alignment horizontal="right" vertical="center" indent="1"/>
    </xf>
    <xf numFmtId="9" fontId="23" fillId="0" borderId="16" xfId="0" applyNumberFormat="1" applyFont="1" applyBorder="1" applyAlignment="1">
      <alignment horizontal="right" vertical="center" indent="1"/>
    </xf>
    <xf numFmtId="0" fontId="16" fillId="2" borderId="124" xfId="0" applyFont="1" applyFill="1" applyBorder="1" applyAlignment="1">
      <alignment horizontal="center" vertical="center"/>
    </xf>
    <xf numFmtId="0" fontId="58" fillId="0" borderId="0" xfId="0" applyFont="1">
      <alignment vertical="center"/>
    </xf>
    <xf numFmtId="0" fontId="16" fillId="0" borderId="135" xfId="0" applyFont="1" applyBorder="1">
      <alignment vertical="center"/>
    </xf>
    <xf numFmtId="0" fontId="0" fillId="0" borderId="135" xfId="0" applyBorder="1">
      <alignment vertical="center"/>
    </xf>
    <xf numFmtId="0" fontId="0" fillId="0" borderId="0" xfId="0" applyAlignment="1">
      <alignment horizontal="right" vertical="center"/>
    </xf>
    <xf numFmtId="0" fontId="63" fillId="0" borderId="0" xfId="0" applyFont="1" applyAlignment="1">
      <alignment horizontal="right" vertical="center"/>
    </xf>
    <xf numFmtId="0" fontId="64" fillId="0" borderId="0" xfId="0" applyFont="1" applyAlignment="1">
      <alignment horizontal="right" vertical="center"/>
    </xf>
    <xf numFmtId="0" fontId="0" fillId="0" borderId="0" xfId="0" applyProtection="1">
      <alignment vertical="center"/>
      <protection locked="0"/>
    </xf>
    <xf numFmtId="0" fontId="23" fillId="3" borderId="25" xfId="0" applyFont="1" applyFill="1" applyBorder="1" applyAlignment="1" applyProtection="1">
      <alignment horizontal="center" vertical="center"/>
      <protection locked="0"/>
    </xf>
    <xf numFmtId="0" fontId="0" fillId="3" borderId="24" xfId="0" applyFill="1" applyBorder="1">
      <alignment vertical="center"/>
    </xf>
    <xf numFmtId="0" fontId="0" fillId="3" borderId="39" xfId="0" applyFill="1" applyBorder="1">
      <alignment vertical="center"/>
    </xf>
    <xf numFmtId="0" fontId="0" fillId="3" borderId="13" xfId="0" applyFill="1" applyBorder="1" applyProtection="1">
      <alignment vertical="center"/>
      <protection locked="0"/>
    </xf>
    <xf numFmtId="0" fontId="0" fillId="3" borderId="0" xfId="0" applyFill="1" applyAlignment="1" applyProtection="1">
      <alignment horizontal="left" vertical="center"/>
      <protection locked="0"/>
    </xf>
    <xf numFmtId="0" fontId="18" fillId="3" borderId="72" xfId="0" applyFont="1" applyFill="1" applyBorder="1" applyAlignment="1" applyProtection="1">
      <alignment horizontal="center" vertical="center"/>
      <protection locked="0"/>
    </xf>
    <xf numFmtId="0" fontId="0" fillId="3" borderId="8" xfId="0" applyFill="1" applyBorder="1">
      <alignment vertical="center"/>
    </xf>
    <xf numFmtId="0" fontId="19" fillId="3" borderId="8" xfId="9" applyFont="1" applyFill="1" applyBorder="1" applyAlignment="1" applyProtection="1">
      <alignment horizontal="center" vertical="center"/>
      <protection locked="0"/>
    </xf>
    <xf numFmtId="0" fontId="19" fillId="3" borderId="9" xfId="9" applyFont="1" applyFill="1" applyBorder="1" applyAlignment="1" applyProtection="1">
      <alignment horizontal="center" vertical="center"/>
      <protection locked="0"/>
    </xf>
    <xf numFmtId="182" fontId="65" fillId="2" borderId="0" xfId="0" applyNumberFormat="1" applyFont="1" applyFill="1" applyAlignment="1">
      <alignment horizontal="left" vertical="center"/>
    </xf>
    <xf numFmtId="0" fontId="48" fillId="2" borderId="32" xfId="1" quotePrefix="1" applyNumberFormat="1" applyFont="1" applyFill="1" applyBorder="1" applyAlignment="1" applyProtection="1">
      <alignment horizontal="center" shrinkToFit="1"/>
      <protection locked="0"/>
    </xf>
    <xf numFmtId="0" fontId="48" fillId="2" borderId="33" xfId="1" quotePrefix="1" applyNumberFormat="1" applyFont="1" applyFill="1" applyBorder="1" applyAlignment="1" applyProtection="1">
      <alignment horizontal="center" shrinkToFit="1"/>
      <protection locked="0"/>
    </xf>
    <xf numFmtId="0" fontId="48" fillId="2" borderId="33" xfId="1" applyNumberFormat="1" applyFont="1" applyFill="1" applyBorder="1" applyAlignment="1" applyProtection="1">
      <alignment horizontal="center" shrinkToFit="1"/>
      <protection locked="0"/>
    </xf>
    <xf numFmtId="0" fontId="48" fillId="2" borderId="34" xfId="1" applyNumberFormat="1" applyFont="1" applyFill="1" applyBorder="1" applyAlignment="1" applyProtection="1">
      <alignment horizontal="center" shrinkToFit="1"/>
      <protection locked="0"/>
    </xf>
    <xf numFmtId="9" fontId="48" fillId="2" borderId="33" xfId="1" quotePrefix="1" applyFont="1" applyFill="1" applyBorder="1" applyAlignment="1" applyProtection="1">
      <alignment horizontal="center" shrinkToFit="1"/>
      <protection locked="0"/>
    </xf>
    <xf numFmtId="9" fontId="16" fillId="0" borderId="0" xfId="0" applyNumberFormat="1" applyFont="1">
      <alignment vertical="center"/>
    </xf>
    <xf numFmtId="9" fontId="16" fillId="0" borderId="14" xfId="0" applyNumberFormat="1" applyFont="1" applyBorder="1">
      <alignment vertical="center"/>
    </xf>
    <xf numFmtId="183" fontId="16" fillId="0" borderId="14" xfId="0" applyNumberFormat="1" applyFont="1" applyBorder="1">
      <alignment vertical="center"/>
    </xf>
    <xf numFmtId="0" fontId="16" fillId="0" borderId="14" xfId="0" applyFont="1" applyBorder="1">
      <alignment vertical="center"/>
    </xf>
    <xf numFmtId="0" fontId="26" fillId="0" borderId="0" xfId="0" applyFont="1" applyAlignment="1" applyProtection="1">
      <alignment horizontal="center" vertical="center"/>
      <protection hidden="1"/>
    </xf>
    <xf numFmtId="0" fontId="0" fillId="0" borderId="0" xfId="0" applyProtection="1">
      <alignment vertical="center"/>
      <protection hidden="1"/>
    </xf>
    <xf numFmtId="0" fontId="60" fillId="0" borderId="0" xfId="0" applyFont="1" applyProtection="1">
      <alignment vertical="center"/>
      <protection hidden="1"/>
    </xf>
    <xf numFmtId="0" fontId="59" fillId="0" borderId="0" xfId="0" applyFont="1" applyProtection="1">
      <alignment vertical="center"/>
      <protection hidden="1"/>
    </xf>
    <xf numFmtId="0" fontId="61" fillId="0" borderId="0" xfId="0" applyFont="1" applyProtection="1">
      <alignment vertical="center"/>
      <protection hidden="1"/>
    </xf>
    <xf numFmtId="183" fontId="9" fillId="2" borderId="22" xfId="3" applyNumberFormat="1" applyFont="1" applyFill="1" applyBorder="1" applyAlignment="1" applyProtection="1">
      <protection hidden="1"/>
    </xf>
    <xf numFmtId="0" fontId="0" fillId="2" borderId="0" xfId="0" applyFill="1" applyProtection="1">
      <alignment vertical="center"/>
      <protection hidden="1"/>
    </xf>
    <xf numFmtId="0" fontId="15" fillId="2" borderId="0" xfId="0" applyFont="1" applyFill="1" applyProtection="1">
      <alignment vertical="center"/>
      <protection hidden="1"/>
    </xf>
    <xf numFmtId="0" fontId="0" fillId="2" borderId="7" xfId="0" applyFill="1" applyBorder="1" applyProtection="1">
      <alignment vertical="center"/>
      <protection hidden="1"/>
    </xf>
    <xf numFmtId="0" fontId="0" fillId="2" borderId="8" xfId="0" applyFill="1" applyBorder="1" applyProtection="1">
      <alignment vertical="center"/>
      <protection hidden="1"/>
    </xf>
    <xf numFmtId="0" fontId="19" fillId="2" borderId="8" xfId="9" applyFont="1" applyFill="1" applyBorder="1" applyAlignment="1" applyProtection="1">
      <alignment horizontal="center" vertical="center"/>
      <protection hidden="1"/>
    </xf>
    <xf numFmtId="0" fontId="19" fillId="2" borderId="9" xfId="9" applyFont="1" applyFill="1" applyBorder="1" applyAlignment="1" applyProtection="1">
      <alignment horizontal="center" vertical="center"/>
      <protection hidden="1"/>
    </xf>
    <xf numFmtId="0" fontId="22" fillId="2" borderId="24" xfId="0" applyFont="1" applyFill="1" applyBorder="1" applyAlignment="1" applyProtection="1">
      <alignment vertical="top"/>
      <protection hidden="1"/>
    </xf>
    <xf numFmtId="0" fontId="16" fillId="2" borderId="12" xfId="0" applyFont="1" applyFill="1" applyBorder="1" applyAlignment="1" applyProtection="1">
      <alignment horizontal="distributed" vertical="center" indent="1"/>
      <protection hidden="1"/>
    </xf>
    <xf numFmtId="0" fontId="16" fillId="2" borderId="25" xfId="0" applyFont="1" applyFill="1" applyBorder="1" applyAlignment="1" applyProtection="1">
      <alignment horizontal="center" vertical="center"/>
      <protection hidden="1"/>
    </xf>
    <xf numFmtId="190" fontId="23" fillId="2" borderId="25" xfId="0" applyNumberFormat="1" applyFont="1" applyFill="1" applyBorder="1" applyAlignment="1" applyProtection="1">
      <alignment horizontal="center" vertical="center" shrinkToFit="1"/>
      <protection hidden="1"/>
    </xf>
    <xf numFmtId="0" fontId="16" fillId="2" borderId="12" xfId="0" applyFont="1" applyFill="1" applyBorder="1" applyAlignment="1" applyProtection="1">
      <alignment horizontal="distributed" indent="1"/>
      <protection hidden="1"/>
    </xf>
    <xf numFmtId="190" fontId="23" fillId="2" borderId="13" xfId="0" applyNumberFormat="1" applyFont="1" applyFill="1" applyBorder="1" applyProtection="1">
      <alignment vertical="center"/>
      <protection hidden="1"/>
    </xf>
    <xf numFmtId="0" fontId="16" fillId="2" borderId="124" xfId="0" applyFont="1" applyFill="1" applyBorder="1" applyAlignment="1" applyProtection="1">
      <alignment horizontal="center" vertical="center"/>
      <protection hidden="1"/>
    </xf>
    <xf numFmtId="0" fontId="0" fillId="2" borderId="24" xfId="0" applyFill="1" applyBorder="1" applyProtection="1">
      <alignment vertical="center"/>
      <protection hidden="1"/>
    </xf>
    <xf numFmtId="0" fontId="0" fillId="2" borderId="76" xfId="0" applyFill="1" applyBorder="1" applyAlignment="1" applyProtection="1">
      <alignment horizontal="center" vertical="center"/>
      <protection hidden="1"/>
    </xf>
    <xf numFmtId="0" fontId="28" fillId="0" borderId="112" xfId="0" applyFont="1" applyBorder="1" applyAlignment="1" applyProtection="1">
      <alignment horizontal="center" vertical="center"/>
      <protection hidden="1"/>
    </xf>
    <xf numFmtId="0" fontId="20" fillId="2" borderId="0" xfId="0" applyFont="1" applyFill="1" applyAlignment="1" applyProtection="1">
      <protection hidden="1"/>
    </xf>
    <xf numFmtId="0" fontId="20" fillId="2" borderId="75" xfId="0" applyFont="1" applyFill="1" applyBorder="1" applyAlignment="1" applyProtection="1">
      <alignment horizontal="center" vertical="center"/>
      <protection hidden="1"/>
    </xf>
    <xf numFmtId="0" fontId="20" fillId="2" borderId="28" xfId="0" applyFont="1" applyFill="1" applyBorder="1" applyAlignment="1" applyProtection="1">
      <alignment horizontal="center" vertical="center" shrinkToFit="1"/>
      <protection hidden="1"/>
    </xf>
    <xf numFmtId="0" fontId="20" fillId="2" borderId="29" xfId="0" applyFont="1" applyFill="1" applyBorder="1" applyAlignment="1" applyProtection="1">
      <alignment horizontal="center" vertical="center" shrinkToFit="1"/>
      <protection hidden="1"/>
    </xf>
    <xf numFmtId="0" fontId="20" fillId="2" borderId="30" xfId="0" applyFont="1" applyFill="1" applyBorder="1" applyAlignment="1" applyProtection="1">
      <alignment horizontal="center" vertical="center" shrinkToFit="1"/>
      <protection hidden="1"/>
    </xf>
    <xf numFmtId="0" fontId="20" fillId="2" borderId="31" xfId="0" applyFont="1" applyFill="1" applyBorder="1" applyAlignment="1" applyProtection="1">
      <alignment horizontal="center" vertical="center" shrinkToFit="1"/>
      <protection hidden="1"/>
    </xf>
    <xf numFmtId="0" fontId="0" fillId="2" borderId="11" xfId="0" applyFill="1" applyBorder="1" applyAlignment="1" applyProtection="1">
      <alignment horizontal="center" vertical="center" shrinkToFit="1"/>
      <protection hidden="1"/>
    </xf>
    <xf numFmtId="190" fontId="18" fillId="2" borderId="72" xfId="0" applyNumberFormat="1" applyFont="1" applyFill="1" applyBorder="1" applyAlignment="1" applyProtection="1">
      <alignment horizontal="center" vertical="center"/>
      <protection hidden="1"/>
    </xf>
    <xf numFmtId="184" fontId="16" fillId="2" borderId="26" xfId="0" applyNumberFormat="1" applyFont="1" applyFill="1" applyBorder="1" applyAlignment="1" applyProtection="1">
      <alignment horizontal="center" shrinkToFit="1"/>
      <protection hidden="1"/>
    </xf>
    <xf numFmtId="184" fontId="16" fillId="2" borderId="25" xfId="0" applyNumberFormat="1" applyFont="1" applyFill="1" applyBorder="1" applyAlignment="1" applyProtection="1">
      <alignment horizontal="left" shrinkToFit="1"/>
      <protection hidden="1"/>
    </xf>
    <xf numFmtId="184" fontId="0" fillId="2" borderId="25" xfId="0" applyNumberFormat="1" applyFill="1" applyBorder="1" applyAlignment="1" applyProtection="1">
      <alignment horizontal="center" shrinkToFit="1"/>
      <protection hidden="1"/>
    </xf>
    <xf numFmtId="192" fontId="26" fillId="2" borderId="25" xfId="0" applyNumberFormat="1" applyFont="1" applyFill="1" applyBorder="1" applyAlignment="1" applyProtection="1">
      <alignment horizontal="right" shrinkToFit="1"/>
      <protection hidden="1"/>
    </xf>
    <xf numFmtId="195" fontId="26" fillId="2" borderId="27" xfId="0" applyNumberFormat="1" applyFont="1" applyFill="1" applyBorder="1" applyAlignment="1" applyProtection="1">
      <alignment horizontal="right" shrinkToFit="1"/>
      <protection hidden="1"/>
    </xf>
    <xf numFmtId="184" fontId="9" fillId="2" borderId="22" xfId="3" applyNumberFormat="1" applyFont="1" applyFill="1" applyBorder="1" applyAlignment="1" applyProtection="1">
      <protection hidden="1"/>
    </xf>
    <xf numFmtId="196" fontId="66" fillId="2" borderId="32" xfId="0" applyNumberFormat="1" applyFont="1" applyFill="1" applyBorder="1" applyAlignment="1" applyProtection="1">
      <alignment horizontal="center" shrinkToFit="1"/>
      <protection hidden="1"/>
    </xf>
    <xf numFmtId="184" fontId="16" fillId="2" borderId="22" xfId="0" applyNumberFormat="1" applyFont="1" applyFill="1" applyBorder="1" applyAlignment="1" applyProtection="1">
      <alignment horizontal="center" shrinkToFit="1"/>
      <protection hidden="1"/>
    </xf>
    <xf numFmtId="184" fontId="16" fillId="2" borderId="17" xfId="0" applyNumberFormat="1" applyFont="1" applyFill="1" applyBorder="1" applyAlignment="1" applyProtection="1">
      <alignment horizontal="left" shrinkToFit="1"/>
      <protection hidden="1"/>
    </xf>
    <xf numFmtId="184" fontId="0" fillId="2" borderId="17" xfId="0" applyNumberFormat="1" applyFill="1" applyBorder="1" applyAlignment="1" applyProtection="1">
      <alignment horizontal="center" shrinkToFit="1"/>
      <protection hidden="1"/>
    </xf>
    <xf numFmtId="192" fontId="26" fillId="2" borderId="17" xfId="0" applyNumberFormat="1" applyFont="1" applyFill="1" applyBorder="1" applyAlignment="1" applyProtection="1">
      <alignment horizontal="right" shrinkToFit="1"/>
      <protection hidden="1"/>
    </xf>
    <xf numFmtId="195" fontId="26" fillId="2" borderId="19" xfId="0" applyNumberFormat="1" applyFont="1" applyFill="1" applyBorder="1" applyAlignment="1" applyProtection="1">
      <alignment horizontal="right" shrinkToFit="1"/>
      <protection hidden="1"/>
    </xf>
    <xf numFmtId="196" fontId="66" fillId="2" borderId="33" xfId="1" applyNumberFormat="1" applyFont="1" applyFill="1" applyBorder="1" applyAlignment="1" applyProtection="1">
      <alignment horizontal="center" shrinkToFit="1"/>
      <protection hidden="1"/>
    </xf>
    <xf numFmtId="184" fontId="0" fillId="2" borderId="18" xfId="0" applyNumberFormat="1" applyFill="1" applyBorder="1" applyAlignment="1" applyProtection="1">
      <alignment horizontal="center" shrinkToFit="1"/>
      <protection hidden="1"/>
    </xf>
    <xf numFmtId="0" fontId="0" fillId="2" borderId="14" xfId="0" applyFill="1" applyBorder="1" applyProtection="1">
      <alignment vertical="center"/>
      <protection hidden="1"/>
    </xf>
    <xf numFmtId="0" fontId="20" fillId="2" borderId="15" xfId="0" applyFont="1" applyFill="1" applyBorder="1" applyAlignment="1" applyProtection="1">
      <alignment horizontal="distributed" vertical="center"/>
      <protection hidden="1"/>
    </xf>
    <xf numFmtId="0" fontId="21" fillId="2" borderId="15" xfId="0" applyFont="1" applyFill="1" applyBorder="1" applyAlignment="1" applyProtection="1">
      <alignment horizontal="distributed" vertical="center"/>
      <protection hidden="1"/>
    </xf>
    <xf numFmtId="182" fontId="0" fillId="2" borderId="1" xfId="0" applyNumberFormat="1" applyFill="1" applyBorder="1" applyAlignment="1" applyProtection="1">
      <alignment horizontal="right" vertical="center"/>
      <protection hidden="1"/>
    </xf>
    <xf numFmtId="182" fontId="0" fillId="2" borderId="0" xfId="0" applyNumberFormat="1" applyFill="1" applyAlignment="1" applyProtection="1">
      <alignment horizontal="right" vertical="center"/>
      <protection hidden="1"/>
    </xf>
    <xf numFmtId="0" fontId="20" fillId="2" borderId="15" xfId="0" applyFont="1" applyFill="1" applyBorder="1" applyAlignment="1" applyProtection="1">
      <alignment horizontal="distributed" vertical="center" shrinkToFit="1"/>
      <protection hidden="1"/>
    </xf>
    <xf numFmtId="184" fontId="16" fillId="2" borderId="129" xfId="0" applyNumberFormat="1" applyFont="1" applyFill="1" applyBorder="1" applyAlignment="1" applyProtection="1">
      <alignment horizontal="center" shrinkToFit="1"/>
      <protection hidden="1"/>
    </xf>
    <xf numFmtId="184" fontId="16" fillId="2" borderId="131" xfId="0" applyNumberFormat="1" applyFont="1" applyFill="1" applyBorder="1" applyAlignment="1" applyProtection="1">
      <alignment horizontal="left" shrinkToFit="1"/>
      <protection hidden="1"/>
    </xf>
    <xf numFmtId="184" fontId="0" fillId="2" borderId="131" xfId="0" applyNumberFormat="1" applyFill="1" applyBorder="1" applyAlignment="1" applyProtection="1">
      <alignment horizontal="center" shrinkToFit="1"/>
      <protection hidden="1"/>
    </xf>
    <xf numFmtId="192" fontId="26" fillId="2" borderId="131" xfId="0" applyNumberFormat="1" applyFont="1" applyFill="1" applyBorder="1" applyAlignment="1" applyProtection="1">
      <alignment horizontal="right" shrinkToFit="1"/>
      <protection hidden="1"/>
    </xf>
    <xf numFmtId="195" fontId="26" fillId="2" borderId="132" xfId="0" applyNumberFormat="1" applyFont="1" applyFill="1" applyBorder="1" applyAlignment="1" applyProtection="1">
      <alignment horizontal="right" shrinkToFit="1"/>
      <protection hidden="1"/>
    </xf>
    <xf numFmtId="184" fontId="9" fillId="2" borderId="136" xfId="3" applyNumberFormat="1" applyFont="1" applyFill="1" applyBorder="1" applyAlignment="1" applyProtection="1">
      <protection hidden="1"/>
    </xf>
    <xf numFmtId="196" fontId="66" fillId="2" borderId="133" xfId="1" applyNumberFormat="1" applyFont="1" applyFill="1" applyBorder="1" applyAlignment="1" applyProtection="1">
      <alignment horizontal="center" shrinkToFit="1"/>
      <protection hidden="1"/>
    </xf>
    <xf numFmtId="9" fontId="26" fillId="0" borderId="41" xfId="0" applyNumberFormat="1" applyFont="1" applyBorder="1" applyAlignment="1" applyProtection="1">
      <alignment shrinkToFit="1"/>
      <protection hidden="1"/>
    </xf>
    <xf numFmtId="9" fontId="26" fillId="0" borderId="42" xfId="0" applyNumberFormat="1" applyFont="1" applyBorder="1" applyAlignment="1" applyProtection="1">
      <alignment horizontal="center" shrinkToFit="1"/>
      <protection hidden="1"/>
    </xf>
    <xf numFmtId="0" fontId="26" fillId="0" borderId="42" xfId="0" applyFont="1" applyBorder="1" applyAlignment="1" applyProtection="1">
      <alignment shrinkToFit="1"/>
      <protection hidden="1"/>
    </xf>
    <xf numFmtId="0" fontId="16" fillId="2" borderId="0" xfId="0" applyFont="1" applyFill="1" applyAlignment="1" applyProtection="1">
      <alignment horizontal="center" vertical="center"/>
      <protection hidden="1"/>
    </xf>
    <xf numFmtId="0" fontId="26" fillId="0" borderId="15" xfId="0" applyFont="1" applyBorder="1" applyAlignment="1" applyProtection="1">
      <alignment horizontal="center" shrinkToFit="1"/>
      <protection hidden="1"/>
    </xf>
    <xf numFmtId="9" fontId="26" fillId="0" borderId="1" xfId="0" applyNumberFormat="1" applyFont="1" applyBorder="1" applyAlignment="1" applyProtection="1">
      <alignment horizontal="center" shrinkToFit="1"/>
      <protection hidden="1"/>
    </xf>
    <xf numFmtId="0" fontId="26" fillId="0" borderId="1" xfId="0" applyFont="1" applyBorder="1" applyAlignment="1" applyProtection="1">
      <alignment shrinkToFit="1"/>
      <protection hidden="1"/>
    </xf>
    <xf numFmtId="0" fontId="20" fillId="2" borderId="10" xfId="0" applyFont="1" applyFill="1" applyBorder="1" applyAlignment="1" applyProtection="1">
      <alignment horizontal="center" vertical="center"/>
      <protection hidden="1"/>
    </xf>
    <xf numFmtId="0" fontId="26" fillId="2" borderId="0" xfId="0" applyFont="1" applyFill="1" applyAlignment="1" applyProtection="1">
      <alignment horizontal="center" shrinkToFit="1"/>
      <protection hidden="1"/>
    </xf>
    <xf numFmtId="183" fontId="24" fillId="2" borderId="0" xfId="0" applyNumberFormat="1" applyFont="1" applyFill="1" applyAlignment="1" applyProtection="1">
      <alignment horizontal="right" shrinkToFit="1"/>
      <protection hidden="1"/>
    </xf>
    <xf numFmtId="0" fontId="26" fillId="2" borderId="0" xfId="0" applyFont="1" applyFill="1" applyAlignment="1" applyProtection="1">
      <alignment horizontal="distributed"/>
      <protection hidden="1"/>
    </xf>
    <xf numFmtId="0" fontId="25" fillId="2" borderId="0" xfId="0" applyFont="1" applyFill="1" applyAlignment="1" applyProtection="1">
      <alignment shrinkToFit="1"/>
      <protection hidden="1"/>
    </xf>
    <xf numFmtId="182" fontId="24" fillId="2" borderId="0" xfId="0" applyNumberFormat="1" applyFont="1" applyFill="1" applyAlignment="1" applyProtection="1">
      <alignment horizontal="right" shrinkToFit="1"/>
      <protection hidden="1"/>
    </xf>
    <xf numFmtId="186" fontId="16" fillId="2" borderId="0" xfId="0" applyNumberFormat="1" applyFont="1" applyFill="1" applyAlignment="1" applyProtection="1">
      <alignment horizontal="left"/>
      <protection hidden="1"/>
    </xf>
    <xf numFmtId="190" fontId="16" fillId="2" borderId="0" xfId="0" applyNumberFormat="1" applyFont="1" applyFill="1" applyAlignment="1" applyProtection="1">
      <alignment horizontal="center"/>
      <protection hidden="1"/>
    </xf>
    <xf numFmtId="190" fontId="23" fillId="2" borderId="87" xfId="0" applyNumberFormat="1" applyFont="1" applyFill="1" applyBorder="1" applyAlignment="1" applyProtection="1">
      <alignment horizontal="center" vertical="center" shrinkToFit="1"/>
      <protection hidden="1"/>
    </xf>
    <xf numFmtId="0" fontId="16" fillId="2" borderId="87" xfId="0" applyFont="1" applyFill="1" applyBorder="1" applyAlignment="1" applyProtection="1">
      <alignment horizontal="center" vertical="center"/>
      <protection hidden="1"/>
    </xf>
    <xf numFmtId="190" fontId="0" fillId="2" borderId="13" xfId="0" applyNumberFormat="1" applyFill="1" applyBorder="1" applyProtection="1">
      <alignment vertical="center"/>
      <protection hidden="1"/>
    </xf>
    <xf numFmtId="0" fontId="16" fillId="2" borderId="20" xfId="0" applyFont="1" applyFill="1" applyBorder="1" applyAlignment="1" applyProtection="1">
      <alignment horizontal="center" vertical="center"/>
      <protection hidden="1"/>
    </xf>
    <xf numFmtId="0" fontId="0" fillId="2" borderId="91" xfId="0" applyFill="1" applyBorder="1" applyProtection="1">
      <alignment vertical="center"/>
      <protection hidden="1"/>
    </xf>
    <xf numFmtId="196" fontId="66" fillId="2" borderId="33" xfId="0" applyNumberFormat="1" applyFont="1" applyFill="1" applyBorder="1" applyAlignment="1" applyProtection="1">
      <alignment horizontal="center" shrinkToFit="1"/>
      <protection hidden="1"/>
    </xf>
    <xf numFmtId="184" fontId="16" fillId="2" borderId="23" xfId="0" applyNumberFormat="1" applyFont="1" applyFill="1" applyBorder="1" applyAlignment="1" applyProtection="1">
      <alignment horizontal="center" shrinkToFit="1"/>
      <protection hidden="1"/>
    </xf>
    <xf numFmtId="184" fontId="16" fillId="2" borderId="20" xfId="0" applyNumberFormat="1" applyFont="1" applyFill="1" applyBorder="1" applyAlignment="1" applyProtection="1">
      <alignment horizontal="left" shrinkToFit="1"/>
      <protection hidden="1"/>
    </xf>
    <xf numFmtId="184" fontId="0" fillId="2" borderId="20" xfId="0" applyNumberFormat="1" applyFill="1" applyBorder="1" applyAlignment="1" applyProtection="1">
      <alignment horizontal="center" shrinkToFit="1"/>
      <protection hidden="1"/>
    </xf>
    <xf numFmtId="192" fontId="26" fillId="2" borderId="20" xfId="0" applyNumberFormat="1" applyFont="1" applyFill="1" applyBorder="1" applyAlignment="1" applyProtection="1">
      <alignment horizontal="right" shrinkToFit="1"/>
      <protection hidden="1"/>
    </xf>
    <xf numFmtId="195" fontId="26" fillId="2" borderId="21" xfId="0" applyNumberFormat="1" applyFont="1" applyFill="1" applyBorder="1" applyAlignment="1" applyProtection="1">
      <alignment horizontal="right" shrinkToFit="1"/>
      <protection hidden="1"/>
    </xf>
    <xf numFmtId="196" fontId="66" fillId="2" borderId="34" xfId="0" applyNumberFormat="1" applyFont="1" applyFill="1" applyBorder="1" applyAlignment="1" applyProtection="1">
      <alignment horizontal="center" shrinkToFit="1"/>
      <protection hidden="1"/>
    </xf>
    <xf numFmtId="0" fontId="20" fillId="2" borderId="0" xfId="0" applyFont="1" applyFill="1" applyProtection="1">
      <alignment vertical="center"/>
      <protection hidden="1"/>
    </xf>
    <xf numFmtId="0" fontId="0" fillId="2" borderId="0" xfId="0" applyFill="1" applyAlignment="1" applyProtection="1">
      <alignment horizontal="right" vertical="center"/>
      <protection hidden="1"/>
    </xf>
    <xf numFmtId="0" fontId="27" fillId="2" borderId="0" xfId="0" applyFont="1" applyFill="1" applyProtection="1">
      <alignment vertical="center"/>
      <protection hidden="1"/>
    </xf>
    <xf numFmtId="0" fontId="0" fillId="2" borderId="39" xfId="0" applyFill="1" applyBorder="1" applyProtection="1">
      <alignment vertical="center"/>
      <protection hidden="1"/>
    </xf>
    <xf numFmtId="0" fontId="0" fillId="2" borderId="40" xfId="0" applyFill="1" applyBorder="1" applyProtection="1">
      <alignment vertical="center"/>
      <protection hidden="1"/>
    </xf>
    <xf numFmtId="0" fontId="20" fillId="2" borderId="43" xfId="0" applyFont="1" applyFill="1" applyBorder="1" applyAlignment="1" applyProtection="1">
      <alignment horizontal="distributed" vertical="center"/>
      <protection hidden="1"/>
    </xf>
    <xf numFmtId="0" fontId="20" fillId="2" borderId="95" xfId="0" applyFont="1" applyFill="1" applyBorder="1" applyAlignment="1" applyProtection="1">
      <alignment horizontal="distributed" vertical="center"/>
      <protection hidden="1"/>
    </xf>
    <xf numFmtId="0" fontId="20" fillId="2" borderId="5" xfId="0" applyFont="1" applyFill="1" applyBorder="1" applyAlignment="1" applyProtection="1">
      <alignment horizontal="distributed" vertical="center"/>
      <protection hidden="1"/>
    </xf>
    <xf numFmtId="0" fontId="21" fillId="2" borderId="95" xfId="0" applyFont="1" applyFill="1" applyBorder="1" applyAlignment="1" applyProtection="1">
      <alignment horizontal="distributed" vertical="center"/>
      <protection hidden="1"/>
    </xf>
    <xf numFmtId="0" fontId="20" fillId="2" borderId="3" xfId="0" applyFont="1" applyFill="1" applyBorder="1" applyAlignment="1" applyProtection="1">
      <alignment horizontal="distributed" vertical="center"/>
      <protection hidden="1"/>
    </xf>
    <xf numFmtId="185" fontId="17" fillId="2" borderId="99" xfId="0" applyNumberFormat="1" applyFont="1" applyFill="1" applyBorder="1" applyAlignment="1" applyProtection="1">
      <alignment vertical="center" shrinkToFit="1"/>
      <protection hidden="1"/>
    </xf>
    <xf numFmtId="185" fontId="16" fillId="2" borderId="99" xfId="0" applyNumberFormat="1" applyFont="1" applyFill="1" applyBorder="1" applyProtection="1">
      <alignment vertical="center"/>
      <protection hidden="1"/>
    </xf>
    <xf numFmtId="190" fontId="27" fillId="2" borderId="0" xfId="0" applyNumberFormat="1" applyFont="1" applyFill="1" applyProtection="1">
      <alignment vertical="center"/>
      <protection hidden="1"/>
    </xf>
    <xf numFmtId="183" fontId="15" fillId="0" borderId="1" xfId="0" applyNumberFormat="1" applyFont="1" applyBorder="1" applyAlignment="1" applyProtection="1">
      <alignment horizontal="right" shrinkToFit="1"/>
      <protection hidden="1"/>
    </xf>
    <xf numFmtId="0" fontId="58" fillId="0" borderId="0" xfId="0" applyFont="1" applyProtection="1">
      <alignment vertical="center"/>
      <protection hidden="1"/>
    </xf>
    <xf numFmtId="0" fontId="49" fillId="0" borderId="0" xfId="0" applyFont="1" applyAlignment="1" applyProtection="1">
      <alignment horizontal="right" shrinkToFit="1"/>
      <protection hidden="1"/>
    </xf>
    <xf numFmtId="0" fontId="49" fillId="0" borderId="0" xfId="0" applyFont="1" applyProtection="1">
      <alignment vertical="center"/>
      <protection hidden="1"/>
    </xf>
    <xf numFmtId="9" fontId="49" fillId="0" borderId="108" xfId="1" applyFont="1" applyBorder="1" applyAlignment="1" applyProtection="1">
      <alignment vertical="center"/>
      <protection hidden="1"/>
    </xf>
    <xf numFmtId="9" fontId="49" fillId="0" borderId="79" xfId="1" applyFont="1" applyBorder="1" applyAlignment="1" applyProtection="1">
      <alignment vertical="center"/>
      <protection hidden="1"/>
    </xf>
    <xf numFmtId="9" fontId="49" fillId="0" borderId="116" xfId="1" applyFont="1" applyBorder="1" applyAlignment="1" applyProtection="1">
      <alignment vertical="center"/>
      <protection hidden="1"/>
    </xf>
    <xf numFmtId="9" fontId="49" fillId="0" borderId="66" xfId="1" applyFont="1" applyBorder="1" applyAlignment="1" applyProtection="1">
      <alignment vertical="center"/>
      <protection hidden="1"/>
    </xf>
    <xf numFmtId="38" fontId="49" fillId="3" borderId="17" xfId="3" applyFont="1" applyFill="1" applyBorder="1" applyAlignment="1" applyProtection="1">
      <alignment horizontal="left" vertical="center" shrinkToFit="1"/>
      <protection locked="0"/>
    </xf>
    <xf numFmtId="0" fontId="49" fillId="3" borderId="17" xfId="0" applyFont="1" applyFill="1" applyBorder="1" applyAlignment="1" applyProtection="1">
      <alignment horizontal="left" vertical="center" shrinkToFit="1"/>
      <protection locked="0"/>
    </xf>
    <xf numFmtId="38" fontId="49" fillId="3" borderId="65" xfId="3" applyFont="1" applyFill="1" applyBorder="1" applyAlignment="1" applyProtection="1">
      <alignment horizontal="left" vertical="center" shrinkToFit="1"/>
      <protection locked="0"/>
    </xf>
    <xf numFmtId="0" fontId="49" fillId="3" borderId="65" xfId="0" applyFont="1" applyFill="1" applyBorder="1" applyAlignment="1" applyProtection="1">
      <alignment horizontal="left" vertical="center" shrinkToFit="1"/>
      <protection locked="0"/>
    </xf>
    <xf numFmtId="9" fontId="49" fillId="3" borderId="114" xfId="1" applyFont="1" applyFill="1" applyBorder="1" applyAlignment="1" applyProtection="1">
      <alignment horizontal="center" shrinkToFit="1"/>
      <protection locked="0"/>
    </xf>
    <xf numFmtId="9" fontId="49" fillId="3" borderId="115" xfId="1" applyFont="1" applyFill="1" applyBorder="1" applyAlignment="1" applyProtection="1">
      <alignment horizontal="center" shrinkToFit="1"/>
      <protection locked="0"/>
    </xf>
    <xf numFmtId="9" fontId="49" fillId="3" borderId="114" xfId="1" applyFont="1" applyFill="1" applyBorder="1" applyAlignment="1">
      <alignment horizontal="center" shrinkToFit="1"/>
    </xf>
    <xf numFmtId="9" fontId="49" fillId="3" borderId="115" xfId="1" applyFont="1" applyFill="1" applyBorder="1" applyAlignment="1">
      <alignment horizontal="center" shrinkToFit="1"/>
    </xf>
    <xf numFmtId="38" fontId="16" fillId="2" borderId="17" xfId="3" applyFont="1" applyFill="1" applyBorder="1" applyAlignment="1" applyProtection="1">
      <alignment horizontal="left"/>
      <protection locked="0"/>
    </xf>
    <xf numFmtId="9" fontId="9" fillId="7" borderId="114" xfId="1" applyFill="1" applyBorder="1" applyAlignment="1" applyProtection="1">
      <alignment horizontal="center" shrinkToFit="1"/>
      <protection locked="0"/>
    </xf>
    <xf numFmtId="9" fontId="9" fillId="7" borderId="121" xfId="1" applyFill="1" applyBorder="1" applyAlignment="1" applyProtection="1">
      <alignment horizontal="center" shrinkToFit="1"/>
      <protection locked="0"/>
    </xf>
    <xf numFmtId="9" fontId="9" fillId="7" borderId="46" xfId="1" applyFill="1" applyBorder="1" applyAlignment="1" applyProtection="1">
      <alignment horizontal="center" shrinkToFit="1"/>
      <protection locked="0"/>
    </xf>
    <xf numFmtId="9" fontId="9" fillId="7" borderId="68" xfId="1" applyFill="1" applyBorder="1" applyAlignment="1" applyProtection="1">
      <alignment horizontal="center" shrinkToFit="1"/>
      <protection locked="0"/>
    </xf>
    <xf numFmtId="183" fontId="24" fillId="0" borderId="15" xfId="0" applyNumberFormat="1" applyFont="1" applyBorder="1" applyAlignment="1" applyProtection="1">
      <alignment horizontal="right" shrinkToFit="1"/>
      <protection hidden="1"/>
    </xf>
    <xf numFmtId="0" fontId="0" fillId="0" borderId="10" xfId="0" applyBorder="1" applyAlignment="1" applyProtection="1">
      <alignment horizontal="right" shrinkToFit="1"/>
      <protection hidden="1"/>
    </xf>
    <xf numFmtId="0" fontId="26" fillId="0" borderId="15" xfId="0" applyFont="1" applyBorder="1" applyAlignment="1" applyProtection="1">
      <alignment horizontal="distributed" indent="2"/>
      <protection hidden="1"/>
    </xf>
    <xf numFmtId="0" fontId="26" fillId="0" borderId="10" xfId="0" applyFont="1" applyBorder="1" applyAlignment="1" applyProtection="1">
      <alignment horizontal="distributed" indent="2"/>
      <protection hidden="1"/>
    </xf>
    <xf numFmtId="0" fontId="57" fillId="0" borderId="15" xfId="0" applyFont="1" applyBorder="1" applyAlignment="1" applyProtection="1">
      <alignment horizontal="distributed" indent="2"/>
      <protection hidden="1"/>
    </xf>
    <xf numFmtId="0" fontId="57" fillId="0" borderId="10" xfId="0" applyFont="1" applyBorder="1" applyAlignment="1" applyProtection="1">
      <alignment horizontal="distributed" indent="2"/>
      <protection hidden="1"/>
    </xf>
    <xf numFmtId="178" fontId="16" fillId="2" borderId="0" xfId="0" applyNumberFormat="1" applyFont="1" applyFill="1" applyAlignment="1" applyProtection="1">
      <alignment horizontal="right"/>
      <protection hidden="1"/>
    </xf>
    <xf numFmtId="183" fontId="24" fillId="0" borderId="41" xfId="0" applyNumberFormat="1" applyFont="1" applyBorder="1" applyAlignment="1" applyProtection="1">
      <alignment horizontal="right" shrinkToFit="1"/>
      <protection hidden="1"/>
    </xf>
    <xf numFmtId="183" fontId="24" fillId="0" borderId="103" xfId="0" applyNumberFormat="1" applyFont="1" applyBorder="1" applyAlignment="1" applyProtection="1">
      <alignment horizontal="right" shrinkToFit="1"/>
      <protection hidden="1"/>
    </xf>
    <xf numFmtId="0" fontId="26" fillId="0" borderId="41" xfId="0" applyFont="1" applyBorder="1" applyAlignment="1" applyProtection="1">
      <alignment horizontal="distributed" indent="2"/>
      <protection hidden="1"/>
    </xf>
    <xf numFmtId="0" fontId="26" fillId="0" borderId="103" xfId="0" applyFont="1" applyBorder="1" applyAlignment="1" applyProtection="1">
      <alignment horizontal="distributed" indent="2"/>
      <protection hidden="1"/>
    </xf>
    <xf numFmtId="182" fontId="23" fillId="2" borderId="60" xfId="0" applyNumberFormat="1" applyFont="1" applyFill="1" applyBorder="1" applyAlignment="1" applyProtection="1">
      <alignment horizontal="right" shrinkToFit="1"/>
      <protection hidden="1"/>
    </xf>
    <xf numFmtId="182" fontId="23" fillId="2" borderId="98" xfId="0" applyNumberFormat="1" applyFont="1" applyFill="1" applyBorder="1" applyAlignment="1" applyProtection="1">
      <alignment horizontal="right" shrinkToFit="1"/>
      <protection hidden="1"/>
    </xf>
    <xf numFmtId="182" fontId="23" fillId="2" borderId="83" xfId="0" applyNumberFormat="1" applyFont="1" applyFill="1" applyBorder="1" applyAlignment="1" applyProtection="1">
      <alignment horizontal="right" shrinkToFit="1"/>
      <protection hidden="1"/>
    </xf>
    <xf numFmtId="0" fontId="0" fillId="2" borderId="2" xfId="0" applyFill="1" applyBorder="1" applyAlignment="1" applyProtection="1">
      <alignment horizontal="center" vertical="center"/>
      <protection hidden="1"/>
    </xf>
    <xf numFmtId="0" fontId="16" fillId="2" borderId="15" xfId="0" applyFont="1" applyFill="1" applyBorder="1" applyAlignment="1" applyProtection="1">
      <alignment horizontal="center" vertical="center"/>
      <protection hidden="1"/>
    </xf>
    <xf numFmtId="0" fontId="16" fillId="2" borderId="10" xfId="0" applyFont="1" applyFill="1" applyBorder="1" applyAlignment="1" applyProtection="1">
      <alignment horizontal="center" vertical="center"/>
      <protection hidden="1"/>
    </xf>
    <xf numFmtId="180" fontId="29" fillId="2" borderId="15" xfId="0" applyNumberFormat="1" applyFont="1" applyFill="1" applyBorder="1" applyAlignment="1" applyProtection="1">
      <alignment horizontal="distributed" vertical="center"/>
      <protection hidden="1"/>
    </xf>
    <xf numFmtId="180" fontId="29" fillId="2" borderId="49" xfId="0" applyNumberFormat="1" applyFont="1" applyFill="1" applyBorder="1" applyAlignment="1" applyProtection="1">
      <alignment horizontal="distributed" vertical="center"/>
      <protection hidden="1"/>
    </xf>
    <xf numFmtId="0" fontId="20" fillId="2" borderId="77" xfId="0" applyFont="1" applyFill="1" applyBorder="1" applyAlignment="1" applyProtection="1">
      <alignment horizontal="center" vertical="center"/>
      <protection hidden="1"/>
    </xf>
    <xf numFmtId="0" fontId="20" fillId="2" borderId="79" xfId="0" applyFont="1" applyFill="1" applyBorder="1" applyAlignment="1" applyProtection="1">
      <alignment horizontal="center" vertical="center"/>
      <protection hidden="1"/>
    </xf>
    <xf numFmtId="182" fontId="23" fillId="2" borderId="35" xfId="0" applyNumberFormat="1" applyFont="1" applyFill="1" applyBorder="1" applyAlignment="1" applyProtection="1">
      <alignment horizontal="right" shrinkToFit="1"/>
      <protection hidden="1"/>
    </xf>
    <xf numFmtId="183" fontId="23" fillId="2" borderId="15" xfId="0" applyNumberFormat="1" applyFont="1" applyFill="1" applyBorder="1" applyAlignment="1" applyProtection="1">
      <alignment horizontal="right" shrinkToFit="1"/>
      <protection hidden="1"/>
    </xf>
    <xf numFmtId="183" fontId="23" fillId="2" borderId="10" xfId="0" applyNumberFormat="1" applyFont="1" applyFill="1" applyBorder="1" applyAlignment="1" applyProtection="1">
      <alignment horizontal="right" shrinkToFit="1"/>
      <protection hidden="1"/>
    </xf>
    <xf numFmtId="0" fontId="20" fillId="2" borderId="80" xfId="0" applyFont="1" applyFill="1" applyBorder="1" applyAlignment="1" applyProtection="1">
      <alignment horizontal="center" vertical="center"/>
      <protection hidden="1"/>
    </xf>
    <xf numFmtId="0" fontId="20" fillId="2" borderId="78" xfId="0" applyFont="1" applyFill="1" applyBorder="1" applyAlignment="1" applyProtection="1">
      <alignment horizontal="center" vertical="center"/>
      <protection hidden="1"/>
    </xf>
    <xf numFmtId="0" fontId="20" fillId="2" borderId="81" xfId="0" applyFont="1" applyFill="1" applyBorder="1" applyAlignment="1" applyProtection="1">
      <alignment horizontal="center" vertical="center"/>
      <protection hidden="1"/>
    </xf>
    <xf numFmtId="182" fontId="24" fillId="0" borderId="14" xfId="0" applyNumberFormat="1" applyFont="1" applyBorder="1" applyAlignment="1" applyProtection="1">
      <alignment horizontal="right" shrinkToFit="1"/>
      <protection hidden="1"/>
    </xf>
    <xf numFmtId="190" fontId="15" fillId="2" borderId="18" xfId="0" applyNumberFormat="1" applyFont="1" applyFill="1" applyBorder="1" applyAlignment="1" applyProtection="1">
      <alignment horizontal="left" vertical="center" indent="1" shrinkToFit="1"/>
      <protection hidden="1"/>
    </xf>
    <xf numFmtId="190" fontId="15" fillId="2" borderId="82" xfId="0" applyNumberFormat="1" applyFont="1" applyFill="1" applyBorder="1" applyAlignment="1" applyProtection="1">
      <alignment horizontal="left" vertical="center" indent="1" shrinkToFit="1"/>
      <protection hidden="1"/>
    </xf>
    <xf numFmtId="190" fontId="15" fillId="2" borderId="0" xfId="0" applyNumberFormat="1" applyFont="1" applyFill="1" applyAlignment="1" applyProtection="1">
      <alignment horizontal="left" shrinkToFit="1"/>
      <protection hidden="1"/>
    </xf>
    <xf numFmtId="189" fontId="30" fillId="2" borderId="124" xfId="3" applyNumberFormat="1" applyFont="1" applyFill="1" applyBorder="1" applyAlignment="1" applyProtection="1">
      <alignment horizontal="center" vertical="center"/>
      <protection hidden="1"/>
    </xf>
    <xf numFmtId="189" fontId="30" fillId="2" borderId="125" xfId="3" applyNumberFormat="1" applyFont="1" applyFill="1" applyBorder="1" applyAlignment="1" applyProtection="1">
      <alignment horizontal="center" vertical="center"/>
      <protection hidden="1"/>
    </xf>
    <xf numFmtId="190" fontId="0" fillId="2" borderId="0" xfId="0" applyNumberFormat="1" applyFill="1" applyAlignment="1" applyProtection="1">
      <alignment horizontal="left"/>
      <protection hidden="1"/>
    </xf>
    <xf numFmtId="190" fontId="0" fillId="2" borderId="13" xfId="0" applyNumberFormat="1" applyFill="1" applyBorder="1" applyAlignment="1" applyProtection="1">
      <alignment horizontal="left"/>
      <protection hidden="1"/>
    </xf>
    <xf numFmtId="0" fontId="22" fillId="2" borderId="0" xfId="0" applyFont="1" applyFill="1" applyAlignment="1" applyProtection="1">
      <alignment horizontal="left"/>
      <protection hidden="1"/>
    </xf>
    <xf numFmtId="0" fontId="16" fillId="2" borderId="128" xfId="0" applyFont="1" applyFill="1" applyBorder="1" applyAlignment="1" applyProtection="1">
      <alignment horizontal="center" vertical="center"/>
      <protection hidden="1"/>
    </xf>
    <xf numFmtId="0" fontId="16" fillId="2" borderId="124" xfId="0" applyFont="1" applyFill="1" applyBorder="1" applyAlignment="1" applyProtection="1">
      <alignment horizontal="center" vertical="center"/>
      <protection hidden="1"/>
    </xf>
    <xf numFmtId="190" fontId="15" fillId="2" borderId="45" xfId="0" applyNumberFormat="1" applyFont="1" applyFill="1" applyBorder="1" applyAlignment="1" applyProtection="1">
      <alignment horizontal="left" vertical="center" indent="1" shrinkToFit="1"/>
      <protection hidden="1"/>
    </xf>
    <xf numFmtId="190" fontId="15" fillId="2" borderId="16" xfId="0" applyNumberFormat="1" applyFont="1" applyFill="1" applyBorder="1" applyAlignment="1" applyProtection="1">
      <alignment horizontal="left" vertical="center" indent="1" shrinkToFit="1"/>
      <protection hidden="1"/>
    </xf>
    <xf numFmtId="190" fontId="15" fillId="2" borderId="126" xfId="0" applyNumberFormat="1" applyFont="1" applyFill="1" applyBorder="1" applyAlignment="1" applyProtection="1">
      <alignment horizontal="left" vertical="center" indent="1" shrinkToFit="1"/>
      <protection hidden="1"/>
    </xf>
    <xf numFmtId="0" fontId="31" fillId="2" borderId="0" xfId="0" applyFont="1" applyFill="1" applyAlignment="1" applyProtection="1">
      <alignment horizontal="center" vertical="top"/>
      <protection hidden="1"/>
    </xf>
    <xf numFmtId="190" fontId="0" fillId="2" borderId="0" xfId="0" applyNumberFormat="1" applyFill="1" applyAlignment="1" applyProtection="1">
      <alignment horizontal="left" vertical="center"/>
      <protection hidden="1"/>
    </xf>
    <xf numFmtId="190" fontId="0" fillId="2" borderId="13" xfId="0" applyNumberFormat="1" applyFill="1" applyBorder="1" applyAlignment="1" applyProtection="1">
      <alignment horizontal="left" vertical="center"/>
      <protection hidden="1"/>
    </xf>
    <xf numFmtId="190" fontId="16" fillId="2" borderId="0" xfId="0" applyNumberFormat="1" applyFont="1" applyFill="1" applyAlignment="1" applyProtection="1">
      <alignment horizontal="center"/>
      <protection hidden="1"/>
    </xf>
    <xf numFmtId="0" fontId="16" fillId="2" borderId="85" xfId="0" applyFont="1" applyFill="1" applyBorder="1" applyAlignment="1" applyProtection="1">
      <alignment horizontal="center" vertical="center"/>
      <protection hidden="1"/>
    </xf>
    <xf numFmtId="0" fontId="16" fillId="2" borderId="18" xfId="0" applyFont="1" applyFill="1" applyBorder="1" applyAlignment="1" applyProtection="1">
      <alignment horizontal="center" vertical="center"/>
      <protection hidden="1"/>
    </xf>
    <xf numFmtId="0" fontId="16" fillId="2" borderId="22" xfId="0" applyFont="1" applyFill="1" applyBorder="1" applyAlignment="1" applyProtection="1">
      <alignment horizontal="center" vertical="center"/>
      <protection hidden="1"/>
    </xf>
    <xf numFmtId="0" fontId="16" fillId="2" borderId="17" xfId="0" applyFont="1" applyFill="1" applyBorder="1" applyAlignment="1" applyProtection="1">
      <alignment horizontal="center" vertical="center"/>
      <protection hidden="1"/>
    </xf>
    <xf numFmtId="178" fontId="32" fillId="2" borderId="0" xfId="9" applyNumberFormat="1" applyFont="1" applyFill="1" applyAlignment="1" applyProtection="1">
      <alignment horizontal="right" vertical="top"/>
      <protection hidden="1"/>
    </xf>
    <xf numFmtId="190" fontId="17" fillId="2" borderId="0" xfId="0" applyNumberFormat="1" applyFont="1" applyFill="1" applyAlignment="1" applyProtection="1">
      <alignment horizontal="left" vertical="center"/>
      <protection hidden="1"/>
    </xf>
    <xf numFmtId="190" fontId="17" fillId="2" borderId="13" xfId="0" applyNumberFormat="1" applyFont="1" applyFill="1" applyBorder="1" applyAlignment="1" applyProtection="1">
      <alignment horizontal="left" vertical="center"/>
      <protection hidden="1"/>
    </xf>
    <xf numFmtId="0" fontId="16" fillId="2" borderId="26" xfId="0" applyFont="1" applyFill="1" applyBorder="1" applyAlignment="1" applyProtection="1">
      <alignment horizontal="center" vertical="center"/>
      <protection hidden="1"/>
    </xf>
    <xf numFmtId="0" fontId="16" fillId="2" borderId="25" xfId="0" applyFont="1" applyFill="1" applyBorder="1" applyAlignment="1" applyProtection="1">
      <alignment horizontal="center" vertical="center"/>
      <protection hidden="1"/>
    </xf>
    <xf numFmtId="181" fontId="30" fillId="2" borderId="47" xfId="0" applyNumberFormat="1" applyFont="1" applyFill="1" applyBorder="1" applyAlignment="1" applyProtection="1">
      <alignment horizontal="right" vertical="center"/>
      <protection hidden="1"/>
    </xf>
    <xf numFmtId="181" fontId="30" fillId="2" borderId="93" xfId="0" applyNumberFormat="1" applyFont="1" applyFill="1" applyBorder="1" applyAlignment="1" applyProtection="1">
      <alignment horizontal="right" vertical="center"/>
      <protection hidden="1"/>
    </xf>
    <xf numFmtId="181" fontId="30" fillId="2" borderId="94" xfId="0" applyNumberFormat="1" applyFont="1" applyFill="1" applyBorder="1" applyAlignment="1" applyProtection="1">
      <alignment horizontal="right" vertical="center"/>
      <protection hidden="1"/>
    </xf>
    <xf numFmtId="0" fontId="15" fillId="2" borderId="24" xfId="0" applyFont="1" applyFill="1" applyBorder="1" applyAlignment="1" applyProtection="1">
      <alignment horizontal="center" vertical="center"/>
      <protection hidden="1"/>
    </xf>
    <xf numFmtId="190" fontId="30" fillId="2" borderId="0" xfId="0" applyNumberFormat="1" applyFont="1" applyFill="1" applyAlignment="1" applyProtection="1">
      <alignment horizontal="left" shrinkToFit="1"/>
      <protection hidden="1"/>
    </xf>
    <xf numFmtId="190" fontId="30" fillId="2" borderId="13" xfId="0" applyNumberFormat="1" applyFont="1" applyFill="1" applyBorder="1" applyAlignment="1" applyProtection="1">
      <alignment horizontal="left" shrinkToFit="1"/>
      <protection hidden="1"/>
    </xf>
    <xf numFmtId="0" fontId="39" fillId="2" borderId="35" xfId="0" applyFont="1" applyFill="1" applyBorder="1" applyAlignment="1" applyProtection="1">
      <alignment horizontal="center"/>
      <protection hidden="1"/>
    </xf>
    <xf numFmtId="0" fontId="26" fillId="0" borderId="15" xfId="0" applyFont="1" applyBorder="1" applyAlignment="1" applyProtection="1">
      <alignment horizontal="center" shrinkToFit="1"/>
      <protection hidden="1"/>
    </xf>
    <xf numFmtId="0" fontId="26" fillId="0" borderId="1" xfId="0" applyFont="1" applyBorder="1" applyAlignment="1" applyProtection="1">
      <alignment horizontal="center" shrinkToFit="1"/>
      <protection hidden="1"/>
    </xf>
    <xf numFmtId="0" fontId="26" fillId="0" borderId="10" xfId="0" applyFont="1" applyBorder="1" applyAlignment="1" applyProtection="1">
      <alignment horizontal="center" shrinkToFit="1"/>
      <protection hidden="1"/>
    </xf>
    <xf numFmtId="190" fontId="20" fillId="2" borderId="0" xfId="0" applyNumberFormat="1" applyFont="1" applyFill="1" applyAlignment="1" applyProtection="1">
      <alignment horizontal="right" shrinkToFit="1"/>
      <protection hidden="1"/>
    </xf>
    <xf numFmtId="0" fontId="20" fillId="2" borderId="110" xfId="0" applyFont="1" applyFill="1" applyBorder="1" applyAlignment="1">
      <alignment horizontal="center" vertical="center"/>
    </xf>
    <xf numFmtId="0" fontId="20" fillId="2" borderId="111" xfId="0" applyFont="1" applyFill="1" applyBorder="1" applyAlignment="1">
      <alignment horizontal="center" vertical="center"/>
    </xf>
    <xf numFmtId="0" fontId="16" fillId="2" borderId="43" xfId="0" applyFont="1" applyFill="1" applyBorder="1" applyAlignment="1">
      <alignment horizontal="center" vertical="center"/>
    </xf>
    <xf numFmtId="0" fontId="16" fillId="2" borderId="44" xfId="0" applyFont="1" applyFill="1" applyBorder="1" applyAlignment="1">
      <alignment horizontal="center" vertical="center"/>
    </xf>
    <xf numFmtId="180" fontId="29" fillId="3" borderId="43" xfId="0" applyNumberFormat="1" applyFont="1" applyFill="1" applyBorder="1" applyAlignment="1" applyProtection="1">
      <alignment horizontal="distributed" vertical="center"/>
      <protection locked="0"/>
    </xf>
    <xf numFmtId="180" fontId="29" fillId="3" borderId="104" xfId="0" applyNumberFormat="1" applyFont="1" applyFill="1" applyBorder="1" applyAlignment="1" applyProtection="1">
      <alignment horizontal="distributed" vertical="center"/>
      <protection locked="0"/>
    </xf>
    <xf numFmtId="193" fontId="23" fillId="3" borderId="111" xfId="0" applyNumberFormat="1" applyFont="1" applyFill="1" applyBorder="1" applyAlignment="1" applyProtection="1">
      <alignment horizontal="distributed" vertical="center"/>
      <protection locked="0"/>
    </xf>
    <xf numFmtId="193" fontId="23" fillId="3" borderId="113" xfId="0" applyNumberFormat="1" applyFont="1" applyFill="1" applyBorder="1" applyAlignment="1" applyProtection="1">
      <alignment horizontal="distributed" vertical="center"/>
      <protection locked="0"/>
    </xf>
    <xf numFmtId="182" fontId="23" fillId="2" borderId="35" xfId="0" applyNumberFormat="1" applyFont="1" applyFill="1" applyBorder="1" applyAlignment="1">
      <alignment horizontal="right" shrinkToFit="1"/>
    </xf>
    <xf numFmtId="38" fontId="23" fillId="2" borderId="15" xfId="3" applyFont="1" applyFill="1" applyBorder="1" applyAlignment="1" applyProtection="1">
      <alignment horizontal="right" shrinkToFit="1"/>
      <protection locked="0"/>
    </xf>
    <xf numFmtId="38" fontId="23" fillId="2" borderId="10" xfId="3" applyFont="1" applyFill="1" applyBorder="1" applyAlignment="1" applyProtection="1">
      <alignment horizontal="right" shrinkToFit="1"/>
      <protection locked="0"/>
    </xf>
    <xf numFmtId="182" fontId="23" fillId="2" borderId="43" xfId="0" applyNumberFormat="1" applyFont="1" applyFill="1" applyBorder="1" applyAlignment="1">
      <alignment horizontal="right" shrinkToFit="1"/>
    </xf>
    <xf numFmtId="182" fontId="23" fillId="2" borderId="15" xfId="0" applyNumberFormat="1" applyFont="1" applyFill="1" applyBorder="1" applyAlignment="1">
      <alignment horizontal="right" shrinkToFit="1"/>
    </xf>
    <xf numFmtId="182" fontId="23" fillId="2" borderId="10" xfId="0" applyNumberFormat="1" applyFont="1" applyFill="1" applyBorder="1" applyAlignment="1">
      <alignment horizontal="right" shrinkToFit="1"/>
    </xf>
    <xf numFmtId="183" fontId="23" fillId="2" borderId="15" xfId="0" applyNumberFormat="1" applyFont="1" applyFill="1" applyBorder="1" applyAlignment="1">
      <alignment horizontal="right" shrinkToFit="1"/>
    </xf>
    <xf numFmtId="183" fontId="23" fillId="2" borderId="10" xfId="0" applyNumberFormat="1" applyFont="1" applyFill="1" applyBorder="1" applyAlignment="1">
      <alignment horizontal="right" shrinkToFit="1"/>
    </xf>
    <xf numFmtId="183" fontId="24" fillId="2" borderId="15" xfId="0" applyNumberFormat="1" applyFont="1" applyFill="1" applyBorder="1" applyAlignment="1">
      <alignment horizontal="right" shrinkToFit="1"/>
    </xf>
    <xf numFmtId="183" fontId="24" fillId="2" borderId="10" xfId="0" applyNumberFormat="1" applyFont="1" applyFill="1" applyBorder="1" applyAlignment="1">
      <alignment horizontal="right" shrinkToFit="1"/>
    </xf>
    <xf numFmtId="182" fontId="23" fillId="2" borderId="15" xfId="0" applyNumberFormat="1" applyFont="1" applyFill="1" applyBorder="1" applyAlignment="1" applyProtection="1">
      <alignment horizontal="right" shrinkToFit="1"/>
      <protection locked="0"/>
    </xf>
    <xf numFmtId="182" fontId="23" fillId="2" borderId="10" xfId="0" applyNumberFormat="1" applyFont="1" applyFill="1" applyBorder="1" applyAlignment="1" applyProtection="1">
      <alignment horizontal="right" shrinkToFit="1"/>
      <protection locked="0"/>
    </xf>
    <xf numFmtId="0" fontId="20" fillId="2" borderId="108" xfId="0" applyFont="1" applyFill="1" applyBorder="1" applyAlignment="1">
      <alignment horizontal="center" vertical="center"/>
    </xf>
    <xf numFmtId="0" fontId="20" fillId="2" borderId="99" xfId="0" applyFont="1" applyFill="1" applyBorder="1" applyAlignment="1">
      <alignment horizontal="center" vertical="center"/>
    </xf>
    <xf numFmtId="0" fontId="20" fillId="2" borderId="109" xfId="0" applyFont="1" applyFill="1" applyBorder="1" applyAlignment="1">
      <alignment horizontal="center" vertical="center"/>
    </xf>
    <xf numFmtId="182" fontId="23" fillId="2" borderId="15" xfId="0" applyNumberFormat="1" applyFont="1" applyFill="1" applyBorder="1" applyAlignment="1" applyProtection="1">
      <alignment horizontal="right" shrinkToFit="1"/>
      <protection hidden="1"/>
    </xf>
    <xf numFmtId="182" fontId="23" fillId="2" borderId="10" xfId="0" applyNumberFormat="1" applyFont="1" applyFill="1" applyBorder="1" applyAlignment="1" applyProtection="1">
      <alignment horizontal="right" shrinkToFit="1"/>
      <protection hidden="1"/>
    </xf>
    <xf numFmtId="0" fontId="20" fillId="0" borderId="110" xfId="0" applyFont="1" applyBorder="1" applyAlignment="1" applyProtection="1">
      <alignment horizontal="center" vertical="center"/>
      <protection hidden="1"/>
    </xf>
    <xf numFmtId="0" fontId="20" fillId="0" borderId="111" xfId="0" applyFont="1" applyBorder="1" applyAlignment="1" applyProtection="1">
      <alignment horizontal="center" vertical="center"/>
      <protection hidden="1"/>
    </xf>
    <xf numFmtId="193" fontId="23" fillId="0" borderId="111" xfId="0" applyNumberFormat="1" applyFont="1" applyBorder="1" applyAlignment="1" applyProtection="1">
      <alignment horizontal="distributed" vertical="center"/>
      <protection hidden="1"/>
    </xf>
    <xf numFmtId="193" fontId="23" fillId="0" borderId="113" xfId="0" applyNumberFormat="1" applyFont="1" applyBorder="1" applyAlignment="1" applyProtection="1">
      <alignment horizontal="distributed" vertical="center"/>
      <protection hidden="1"/>
    </xf>
    <xf numFmtId="178" fontId="0" fillId="2" borderId="35" xfId="0" applyNumberFormat="1" applyFill="1" applyBorder="1" applyAlignment="1" applyProtection="1">
      <alignment horizontal="center" vertical="center"/>
      <protection hidden="1"/>
    </xf>
    <xf numFmtId="0" fontId="0" fillId="2" borderId="35" xfId="0" applyFill="1" applyBorder="1" applyAlignment="1" applyProtection="1">
      <alignment horizontal="center" vertical="center"/>
      <protection hidden="1"/>
    </xf>
    <xf numFmtId="184" fontId="16" fillId="2" borderId="39" xfId="0" applyNumberFormat="1" applyFont="1" applyFill="1" applyBorder="1" applyAlignment="1" applyProtection="1">
      <alignment horizontal="left" shrinkToFit="1"/>
      <protection hidden="1"/>
    </xf>
    <xf numFmtId="184" fontId="16" fillId="2" borderId="40" xfId="0" applyNumberFormat="1" applyFont="1" applyFill="1" applyBorder="1" applyAlignment="1" applyProtection="1">
      <alignment horizontal="left" shrinkToFit="1"/>
      <protection hidden="1"/>
    </xf>
    <xf numFmtId="182" fontId="24" fillId="0" borderId="38" xfId="0" applyNumberFormat="1" applyFont="1" applyBorder="1" applyAlignment="1" applyProtection="1">
      <alignment horizontal="right" shrinkToFit="1"/>
      <protection hidden="1"/>
    </xf>
    <xf numFmtId="182" fontId="24" fillId="0" borderId="134" xfId="0" applyNumberFormat="1" applyFont="1" applyBorder="1" applyAlignment="1" applyProtection="1">
      <alignment horizontal="right" shrinkToFit="1"/>
      <protection hidden="1"/>
    </xf>
    <xf numFmtId="184" fontId="16" fillId="2" borderId="45" xfId="0" applyNumberFormat="1" applyFont="1" applyFill="1" applyBorder="1" applyAlignment="1" applyProtection="1">
      <alignment horizontal="left" shrinkToFit="1"/>
      <protection hidden="1"/>
    </xf>
    <xf numFmtId="184" fontId="16" fillId="2" borderId="46" xfId="0" applyNumberFormat="1" applyFont="1" applyFill="1" applyBorder="1" applyAlignment="1" applyProtection="1">
      <alignment horizontal="left" shrinkToFit="1"/>
      <protection hidden="1"/>
    </xf>
    <xf numFmtId="183" fontId="23" fillId="2" borderId="14" xfId="0" applyNumberFormat="1" applyFont="1" applyFill="1" applyBorder="1" applyAlignment="1" applyProtection="1">
      <alignment horizontal="right" shrinkToFit="1"/>
      <protection hidden="1"/>
    </xf>
    <xf numFmtId="190" fontId="16" fillId="2" borderId="0" xfId="0" applyNumberFormat="1" applyFont="1" applyFill="1" applyAlignment="1" applyProtection="1">
      <alignment horizontal="right" shrinkToFit="1"/>
      <protection hidden="1"/>
    </xf>
    <xf numFmtId="185" fontId="16" fillId="2" borderId="99" xfId="0" applyNumberFormat="1" applyFont="1" applyFill="1" applyBorder="1" applyAlignment="1" applyProtection="1">
      <alignment horizontal="right" indent="1" shrinkToFit="1"/>
      <protection hidden="1"/>
    </xf>
    <xf numFmtId="178" fontId="17" fillId="2" borderId="0" xfId="0" applyNumberFormat="1" applyFont="1" applyFill="1" applyAlignment="1" applyProtection="1">
      <alignment horizontal="right" shrinkToFit="1"/>
      <protection hidden="1"/>
    </xf>
    <xf numFmtId="0" fontId="17" fillId="2" borderId="0" xfId="0" applyFont="1" applyFill="1" applyAlignment="1" applyProtection="1">
      <alignment horizontal="right" shrinkToFit="1"/>
      <protection hidden="1"/>
    </xf>
    <xf numFmtId="190" fontId="17" fillId="2" borderId="0" xfId="0" applyNumberFormat="1" applyFont="1" applyFill="1" applyAlignment="1" applyProtection="1">
      <alignment horizontal="right" shrinkToFit="1"/>
      <protection hidden="1"/>
    </xf>
    <xf numFmtId="183" fontId="24" fillId="2" borderId="15" xfId="0" applyNumberFormat="1" applyFont="1" applyFill="1" applyBorder="1" applyAlignment="1" applyProtection="1">
      <alignment horizontal="right" shrinkToFit="1"/>
      <protection hidden="1"/>
    </xf>
    <xf numFmtId="183" fontId="24" fillId="2" borderId="10" xfId="0" applyNumberFormat="1" applyFont="1" applyFill="1" applyBorder="1" applyAlignment="1" applyProtection="1">
      <alignment horizontal="right" shrinkToFit="1"/>
      <protection hidden="1"/>
    </xf>
    <xf numFmtId="182" fontId="23" fillId="2" borderId="38" xfId="0" applyNumberFormat="1" applyFont="1" applyFill="1" applyBorder="1" applyAlignment="1" applyProtection="1">
      <alignment horizontal="right" shrinkToFit="1"/>
      <protection hidden="1"/>
    </xf>
    <xf numFmtId="182" fontId="23" fillId="2" borderId="4" xfId="0" applyNumberFormat="1" applyFont="1" applyFill="1" applyBorder="1" applyAlignment="1" applyProtection="1">
      <alignment horizontal="right" shrinkToFit="1"/>
      <protection hidden="1"/>
    </xf>
    <xf numFmtId="183" fontId="23" fillId="2" borderId="60" xfId="0" applyNumberFormat="1" applyFont="1" applyFill="1" applyBorder="1" applyAlignment="1" applyProtection="1">
      <alignment horizontal="right" shrinkToFit="1"/>
      <protection hidden="1"/>
    </xf>
    <xf numFmtId="183" fontId="23" fillId="2" borderId="98" xfId="0" applyNumberFormat="1" applyFont="1" applyFill="1" applyBorder="1" applyAlignment="1" applyProtection="1">
      <alignment horizontal="right" shrinkToFit="1"/>
      <protection hidden="1"/>
    </xf>
    <xf numFmtId="183" fontId="23" fillId="2" borderId="83" xfId="0" applyNumberFormat="1" applyFont="1" applyFill="1" applyBorder="1" applyAlignment="1" applyProtection="1">
      <alignment horizontal="right" shrinkToFit="1"/>
      <protection hidden="1"/>
    </xf>
    <xf numFmtId="183" fontId="23" fillId="2" borderId="86" xfId="0" applyNumberFormat="1" applyFont="1" applyFill="1" applyBorder="1" applyAlignment="1" applyProtection="1">
      <alignment horizontal="right" shrinkToFit="1"/>
      <protection hidden="1"/>
    </xf>
    <xf numFmtId="182" fontId="23" fillId="2" borderId="6" xfId="0" applyNumberFormat="1" applyFont="1" applyFill="1" applyBorder="1" applyAlignment="1" applyProtection="1">
      <alignment horizontal="right" shrinkToFit="1"/>
      <protection hidden="1"/>
    </xf>
    <xf numFmtId="182" fontId="23" fillId="2" borderId="86" xfId="0" applyNumberFormat="1" applyFont="1" applyFill="1" applyBorder="1" applyAlignment="1" applyProtection="1">
      <alignment horizontal="right" shrinkToFit="1"/>
      <protection hidden="1"/>
    </xf>
    <xf numFmtId="183" fontId="23" fillId="2" borderId="43" xfId="0" applyNumberFormat="1" applyFont="1" applyFill="1" applyBorder="1" applyAlignment="1" applyProtection="1">
      <alignment horizontal="right" shrinkToFit="1"/>
      <protection hidden="1"/>
    </xf>
    <xf numFmtId="183" fontId="23" fillId="2" borderId="44" xfId="0" applyNumberFormat="1" applyFont="1" applyFill="1" applyBorder="1" applyAlignment="1" applyProtection="1">
      <alignment horizontal="right" shrinkToFit="1"/>
      <protection hidden="1"/>
    </xf>
    <xf numFmtId="183" fontId="23" fillId="2" borderId="35" xfId="0" applyNumberFormat="1" applyFont="1" applyFill="1" applyBorder="1" applyAlignment="1" applyProtection="1">
      <alignment horizontal="right" shrinkToFit="1"/>
      <protection hidden="1"/>
    </xf>
    <xf numFmtId="183" fontId="23" fillId="2" borderId="1" xfId="0" applyNumberFormat="1" applyFont="1" applyFill="1" applyBorder="1" applyAlignment="1" applyProtection="1">
      <alignment horizontal="right" shrinkToFit="1"/>
      <protection hidden="1"/>
    </xf>
    <xf numFmtId="0" fontId="15" fillId="2" borderId="15" xfId="0" applyFont="1" applyFill="1" applyBorder="1" applyAlignment="1" applyProtection="1">
      <alignment horizontal="center" vertical="center"/>
      <protection hidden="1"/>
    </xf>
    <xf numFmtId="0" fontId="15" fillId="2" borderId="1" xfId="0" applyFont="1" applyFill="1" applyBorder="1" applyAlignment="1" applyProtection="1">
      <alignment horizontal="center" vertical="center"/>
      <protection hidden="1"/>
    </xf>
    <xf numFmtId="182" fontId="30" fillId="2" borderId="95" xfId="0" applyNumberFormat="1" applyFont="1" applyFill="1" applyBorder="1" applyAlignment="1" applyProtection="1">
      <alignment horizontal="right" vertical="center"/>
      <protection hidden="1"/>
    </xf>
    <xf numFmtId="182" fontId="30" fillId="2" borderId="96" xfId="0" applyNumberFormat="1" applyFont="1" applyFill="1" applyBorder="1" applyAlignment="1" applyProtection="1">
      <alignment horizontal="right" vertical="center"/>
      <protection hidden="1"/>
    </xf>
    <xf numFmtId="182" fontId="30" fillId="2" borderId="97" xfId="0" applyNumberFormat="1" applyFont="1" applyFill="1" applyBorder="1" applyAlignment="1" applyProtection="1">
      <alignment horizontal="right" vertical="center"/>
      <protection hidden="1"/>
    </xf>
    <xf numFmtId="0" fontId="0" fillId="2" borderId="37" xfId="0" applyFill="1" applyBorder="1" applyAlignment="1" applyProtection="1">
      <alignment horizontal="center" vertical="center"/>
      <protection hidden="1"/>
    </xf>
    <xf numFmtId="0" fontId="0" fillId="2" borderId="14" xfId="0" applyFill="1" applyBorder="1" applyAlignment="1" applyProtection="1">
      <alignment horizontal="center" vertical="center"/>
      <protection hidden="1"/>
    </xf>
    <xf numFmtId="184" fontId="16" fillId="2" borderId="47" xfId="0" applyNumberFormat="1" applyFont="1" applyFill="1" applyBorder="1" applyAlignment="1" applyProtection="1">
      <alignment horizontal="left" shrinkToFit="1"/>
      <protection hidden="1"/>
    </xf>
    <xf numFmtId="184" fontId="16" fillId="2" borderId="48" xfId="0" applyNumberFormat="1" applyFont="1" applyFill="1" applyBorder="1" applyAlignment="1" applyProtection="1">
      <alignment horizontal="left" shrinkToFit="1"/>
      <protection hidden="1"/>
    </xf>
    <xf numFmtId="190" fontId="24" fillId="2" borderId="88" xfId="0" applyNumberFormat="1" applyFont="1" applyFill="1" applyBorder="1" applyAlignment="1" applyProtection="1">
      <alignment horizontal="center" vertical="center" shrinkToFit="1"/>
      <protection hidden="1"/>
    </xf>
    <xf numFmtId="190" fontId="24" fillId="2" borderId="89" xfId="0" applyNumberFormat="1" applyFont="1" applyFill="1" applyBorder="1" applyAlignment="1" applyProtection="1">
      <alignment horizontal="center" vertical="center" shrinkToFit="1"/>
      <protection hidden="1"/>
    </xf>
    <xf numFmtId="190" fontId="47" fillId="2" borderId="90" xfId="0" applyNumberFormat="1" applyFont="1" applyFill="1" applyBorder="1" applyAlignment="1" applyProtection="1">
      <alignment horizontal="center" vertical="center" shrinkToFit="1"/>
      <protection hidden="1"/>
    </xf>
    <xf numFmtId="190" fontId="47" fillId="2" borderId="91" xfId="0" applyNumberFormat="1" applyFont="1" applyFill="1" applyBorder="1" applyAlignment="1" applyProtection="1">
      <alignment horizontal="center" vertical="center" shrinkToFit="1"/>
      <protection hidden="1"/>
    </xf>
    <xf numFmtId="190" fontId="47" fillId="2" borderId="92" xfId="0" applyNumberFormat="1" applyFont="1" applyFill="1" applyBorder="1" applyAlignment="1" applyProtection="1">
      <alignment horizontal="center" vertical="center" shrinkToFit="1"/>
      <protection hidden="1"/>
    </xf>
    <xf numFmtId="0" fontId="28" fillId="2" borderId="0" xfId="0" applyFont="1" applyFill="1" applyAlignment="1" applyProtection="1">
      <alignment horizontal="center"/>
      <protection hidden="1"/>
    </xf>
    <xf numFmtId="190" fontId="23" fillId="2" borderId="70" xfId="0" applyNumberFormat="1" applyFont="1" applyFill="1" applyBorder="1" applyAlignment="1" applyProtection="1">
      <alignment horizontal="center" vertical="center" shrinkToFit="1"/>
      <protection hidden="1"/>
    </xf>
    <xf numFmtId="190" fontId="23" fillId="2" borderId="71" xfId="0" applyNumberFormat="1" applyFont="1" applyFill="1" applyBorder="1" applyAlignment="1" applyProtection="1">
      <alignment horizontal="center" vertical="center" shrinkToFit="1"/>
      <protection hidden="1"/>
    </xf>
    <xf numFmtId="190" fontId="23" fillId="2" borderId="67" xfId="0" applyNumberFormat="1" applyFont="1" applyFill="1" applyBorder="1" applyAlignment="1" applyProtection="1">
      <alignment horizontal="center" vertical="center" shrinkToFit="1"/>
      <protection hidden="1"/>
    </xf>
    <xf numFmtId="190" fontId="24" fillId="2" borderId="73" xfId="0" applyNumberFormat="1" applyFont="1" applyFill="1" applyBorder="1" applyAlignment="1" applyProtection="1">
      <alignment horizontal="center" vertical="center"/>
      <protection hidden="1"/>
    </xf>
    <xf numFmtId="190" fontId="24" fillId="2" borderId="71" xfId="0" applyNumberFormat="1" applyFont="1" applyFill="1" applyBorder="1" applyAlignment="1" applyProtection="1">
      <alignment horizontal="center" vertical="center"/>
      <protection hidden="1"/>
    </xf>
    <xf numFmtId="190" fontId="24" fillId="2" borderId="74" xfId="0" applyNumberFormat="1" applyFont="1" applyFill="1" applyBorder="1" applyAlignment="1" applyProtection="1">
      <alignment horizontal="center" vertical="center"/>
      <protection hidden="1"/>
    </xf>
    <xf numFmtId="0" fontId="20" fillId="2" borderId="50" xfId="0" applyFont="1" applyFill="1" applyBorder="1" applyAlignment="1" applyProtection="1">
      <alignment horizontal="center" vertical="center" shrinkToFit="1"/>
      <protection hidden="1"/>
    </xf>
    <xf numFmtId="0" fontId="20" fillId="2" borderId="51" xfId="0" applyFont="1" applyFill="1" applyBorder="1" applyAlignment="1" applyProtection="1">
      <alignment horizontal="center" vertical="center" shrinkToFit="1"/>
      <protection hidden="1"/>
    </xf>
    <xf numFmtId="0" fontId="17" fillId="2" borderId="0" xfId="0" applyFont="1" applyFill="1" applyAlignment="1" applyProtection="1">
      <alignment horizontal="left" vertical="center" shrinkToFit="1"/>
      <protection hidden="1"/>
    </xf>
    <xf numFmtId="183" fontId="24" fillId="2" borderId="14" xfId="0" applyNumberFormat="1" applyFont="1" applyFill="1" applyBorder="1" applyAlignment="1" applyProtection="1">
      <alignment horizontal="right" shrinkToFit="1"/>
      <protection hidden="1"/>
    </xf>
    <xf numFmtId="182" fontId="23" fillId="2" borderId="14" xfId="0" applyNumberFormat="1" applyFont="1" applyFill="1" applyBorder="1" applyAlignment="1" applyProtection="1">
      <alignment horizontal="right" shrinkToFit="1"/>
      <protection hidden="1"/>
    </xf>
    <xf numFmtId="0" fontId="0" fillId="2" borderId="43" xfId="0" applyFill="1" applyBorder="1" applyAlignment="1" applyProtection="1">
      <alignment horizontal="center" vertical="center"/>
      <protection hidden="1"/>
    </xf>
    <xf numFmtId="0" fontId="0" fillId="2" borderId="44" xfId="0" applyFill="1" applyBorder="1" applyAlignment="1" applyProtection="1">
      <alignment horizontal="center" vertical="center"/>
      <protection hidden="1"/>
    </xf>
    <xf numFmtId="0" fontId="0" fillId="2" borderId="15" xfId="0" applyFill="1" applyBorder="1" applyAlignment="1" applyProtection="1">
      <alignment horizontal="center" vertical="center"/>
      <protection hidden="1"/>
    </xf>
    <xf numFmtId="0" fontId="0" fillId="2" borderId="10" xfId="0" applyFill="1" applyBorder="1" applyAlignment="1" applyProtection="1">
      <alignment horizontal="center" vertical="center"/>
      <protection hidden="1"/>
    </xf>
    <xf numFmtId="189" fontId="30" fillId="2" borderId="20" xfId="3" applyNumberFormat="1" applyFont="1" applyFill="1" applyBorder="1" applyAlignment="1" applyProtection="1">
      <alignment horizontal="center" vertical="center"/>
      <protection hidden="1"/>
    </xf>
    <xf numFmtId="189" fontId="30" fillId="2" borderId="21" xfId="3" applyNumberFormat="1" applyFont="1" applyFill="1" applyBorder="1" applyAlignment="1" applyProtection="1">
      <alignment horizontal="center" vertical="center"/>
      <protection hidden="1"/>
    </xf>
    <xf numFmtId="0" fontId="16" fillId="2" borderId="23" xfId="0" applyFont="1" applyFill="1" applyBorder="1" applyAlignment="1" applyProtection="1">
      <alignment horizontal="center" vertical="center"/>
      <protection hidden="1"/>
    </xf>
    <xf numFmtId="0" fontId="16" fillId="2" borderId="20" xfId="0" applyFont="1" applyFill="1" applyBorder="1" applyAlignment="1" applyProtection="1">
      <alignment horizontal="center" vertical="center"/>
      <protection hidden="1"/>
    </xf>
    <xf numFmtId="0" fontId="27" fillId="2" borderId="43" xfId="0" applyFont="1" applyFill="1" applyBorder="1" applyAlignment="1" applyProtection="1">
      <alignment horizontal="left" vertical="center"/>
      <protection hidden="1"/>
    </xf>
    <xf numFmtId="0" fontId="27" fillId="2" borderId="44" xfId="0" applyFont="1" applyFill="1" applyBorder="1" applyAlignment="1" applyProtection="1">
      <alignment horizontal="left" vertical="center"/>
      <protection hidden="1"/>
    </xf>
    <xf numFmtId="0" fontId="27" fillId="2" borderId="3" xfId="0" applyFont="1" applyFill="1" applyBorder="1" applyAlignment="1" applyProtection="1">
      <alignment horizontal="left" vertical="center"/>
      <protection hidden="1"/>
    </xf>
    <xf numFmtId="0" fontId="27" fillId="2" borderId="4" xfId="0" applyFont="1" applyFill="1" applyBorder="1" applyAlignment="1" applyProtection="1">
      <alignment horizontal="left" vertical="center"/>
      <protection hidden="1"/>
    </xf>
    <xf numFmtId="0" fontId="27" fillId="2" borderId="35" xfId="0" applyFont="1" applyFill="1" applyBorder="1" applyAlignment="1" applyProtection="1">
      <alignment horizontal="left" vertical="center"/>
      <protection hidden="1"/>
    </xf>
    <xf numFmtId="0" fontId="27" fillId="2" borderId="2" xfId="0" applyFont="1" applyFill="1" applyBorder="1" applyAlignment="1" applyProtection="1">
      <alignment horizontal="left" vertical="center"/>
      <protection hidden="1"/>
    </xf>
    <xf numFmtId="0" fontId="27" fillId="2" borderId="37" xfId="0" applyFont="1" applyFill="1" applyBorder="1" applyAlignment="1" applyProtection="1">
      <alignment horizontal="center" vertical="center"/>
      <protection hidden="1"/>
    </xf>
    <xf numFmtId="0" fontId="27" fillId="2" borderId="38" xfId="0" applyFont="1" applyFill="1" applyBorder="1" applyAlignment="1" applyProtection="1">
      <alignment horizontal="center" vertical="center"/>
      <protection hidden="1"/>
    </xf>
    <xf numFmtId="190" fontId="15" fillId="2" borderId="17" xfId="0" applyNumberFormat="1" applyFont="1" applyFill="1" applyBorder="1" applyAlignment="1" applyProtection="1">
      <alignment horizontal="left" vertical="center" indent="1" shrinkToFit="1"/>
      <protection hidden="1"/>
    </xf>
    <xf numFmtId="190" fontId="20" fillId="2" borderId="35" xfId="0" applyNumberFormat="1" applyFont="1" applyFill="1" applyBorder="1" applyAlignment="1" applyProtection="1">
      <alignment horizontal="right" shrinkToFit="1"/>
      <protection hidden="1"/>
    </xf>
    <xf numFmtId="181" fontId="30" fillId="2" borderId="8" xfId="0" applyNumberFormat="1" applyFont="1" applyFill="1" applyBorder="1" applyAlignment="1" applyProtection="1">
      <alignment horizontal="right" vertical="center"/>
      <protection hidden="1"/>
    </xf>
    <xf numFmtId="181" fontId="30" fillId="2" borderId="9" xfId="0" applyNumberFormat="1" applyFont="1" applyFill="1" applyBorder="1" applyAlignment="1" applyProtection="1">
      <alignment horizontal="right" vertical="center"/>
      <protection hidden="1"/>
    </xf>
    <xf numFmtId="0" fontId="15" fillId="2" borderId="84" xfId="0" applyFont="1" applyFill="1" applyBorder="1" applyAlignment="1" applyProtection="1">
      <alignment horizontal="center" vertical="center"/>
      <protection hidden="1"/>
    </xf>
    <xf numFmtId="184" fontId="16" fillId="2" borderId="127" xfId="0" applyNumberFormat="1" applyFont="1" applyFill="1" applyBorder="1" applyAlignment="1" applyProtection="1">
      <alignment horizontal="left" shrinkToFit="1"/>
      <protection hidden="1"/>
    </xf>
    <xf numFmtId="184" fontId="16" fillId="2" borderId="130" xfId="0" applyNumberFormat="1" applyFont="1" applyFill="1" applyBorder="1" applyAlignment="1" applyProtection="1">
      <alignment horizontal="left" shrinkToFit="1"/>
      <protection hidden="1"/>
    </xf>
    <xf numFmtId="0" fontId="16" fillId="2" borderId="2" xfId="0" applyFont="1" applyFill="1" applyBorder="1" applyAlignment="1" applyProtection="1">
      <alignment horizontal="left" vertical="center"/>
      <protection hidden="1"/>
    </xf>
    <xf numFmtId="6" fontId="16" fillId="2" borderId="2" xfId="5" applyFont="1" applyFill="1" applyBorder="1" applyAlignment="1" applyProtection="1">
      <alignment horizontal="center" vertical="center"/>
      <protection hidden="1"/>
    </xf>
    <xf numFmtId="0" fontId="20" fillId="2" borderId="15" xfId="0" applyFont="1" applyFill="1" applyBorder="1" applyAlignment="1" applyProtection="1">
      <alignment horizontal="center" vertical="center"/>
      <protection hidden="1"/>
    </xf>
    <xf numFmtId="0" fontId="20" fillId="2" borderId="1" xfId="0" applyFont="1" applyFill="1" applyBorder="1" applyAlignment="1" applyProtection="1">
      <alignment horizontal="center" vertical="center"/>
      <protection hidden="1"/>
    </xf>
    <xf numFmtId="0" fontId="20" fillId="2" borderId="10" xfId="0" applyFont="1" applyFill="1" applyBorder="1" applyAlignment="1" applyProtection="1">
      <alignment horizontal="center" vertical="center"/>
      <protection hidden="1"/>
    </xf>
    <xf numFmtId="189" fontId="30" fillId="2" borderId="124" xfId="0" applyNumberFormat="1" applyFont="1" applyFill="1" applyBorder="1" applyAlignment="1" applyProtection="1">
      <alignment horizontal="center" vertical="center"/>
      <protection hidden="1"/>
    </xf>
    <xf numFmtId="189" fontId="30" fillId="2" borderId="125" xfId="0" applyNumberFormat="1" applyFont="1" applyFill="1" applyBorder="1" applyAlignment="1" applyProtection="1">
      <alignment horizontal="center" vertical="center"/>
      <protection hidden="1"/>
    </xf>
    <xf numFmtId="0" fontId="28" fillId="2" borderId="0" xfId="0" applyFont="1" applyFill="1" applyAlignment="1">
      <alignment horizontal="center"/>
    </xf>
    <xf numFmtId="0" fontId="16" fillId="2" borderId="22" xfId="0" applyFont="1" applyFill="1" applyBorder="1" applyAlignment="1">
      <alignment horizontal="center" vertical="center"/>
    </xf>
    <xf numFmtId="0" fontId="16" fillId="2" borderId="17" xfId="0" applyFont="1" applyFill="1" applyBorder="1" applyAlignment="1">
      <alignment horizontal="center" vertical="center"/>
    </xf>
    <xf numFmtId="49" fontId="24" fillId="3" borderId="73" xfId="0" applyNumberFormat="1" applyFont="1" applyFill="1" applyBorder="1" applyAlignment="1" applyProtection="1">
      <alignment horizontal="center" vertical="center"/>
      <protection locked="0"/>
    </xf>
    <xf numFmtId="49" fontId="24" fillId="3" borderId="71" xfId="0" applyNumberFormat="1" applyFont="1" applyFill="1" applyBorder="1" applyAlignment="1" applyProtection="1">
      <alignment horizontal="center" vertical="center"/>
      <protection locked="0"/>
    </xf>
    <xf numFmtId="49" fontId="24" fillId="3" borderId="74" xfId="0" applyNumberFormat="1" applyFont="1" applyFill="1" applyBorder="1" applyAlignment="1" applyProtection="1">
      <alignment horizontal="center" vertical="center"/>
      <protection locked="0"/>
    </xf>
    <xf numFmtId="0" fontId="23" fillId="3" borderId="70" xfId="0" applyFont="1" applyFill="1" applyBorder="1" applyAlignment="1" applyProtection="1">
      <alignment horizontal="center" vertical="center" shrinkToFit="1"/>
      <protection locked="0"/>
    </xf>
    <xf numFmtId="0" fontId="23" fillId="3" borderId="71" xfId="0" applyFont="1" applyFill="1" applyBorder="1" applyAlignment="1" applyProtection="1">
      <alignment horizontal="center" vertical="center" shrinkToFit="1"/>
      <protection locked="0"/>
    </xf>
    <xf numFmtId="0" fontId="23" fillId="3" borderId="67" xfId="0" applyFont="1" applyFill="1" applyBorder="1" applyAlignment="1" applyProtection="1">
      <alignment horizontal="center" vertical="center" shrinkToFit="1"/>
      <protection locked="0"/>
    </xf>
    <xf numFmtId="0" fontId="0" fillId="2" borderId="15" xfId="0" applyFill="1" applyBorder="1" applyAlignment="1">
      <alignment horizontal="center" vertical="center"/>
    </xf>
    <xf numFmtId="0" fontId="0" fillId="2" borderId="10" xfId="0" applyFill="1" applyBorder="1" applyAlignment="1">
      <alignment horizontal="center" vertical="center"/>
    </xf>
    <xf numFmtId="0" fontId="20" fillId="2" borderId="50" xfId="0" applyFont="1" applyFill="1" applyBorder="1" applyAlignment="1">
      <alignment horizontal="center" vertical="center" shrinkToFit="1"/>
    </xf>
    <xf numFmtId="0" fontId="20" fillId="2" borderId="51" xfId="0" applyFont="1" applyFill="1" applyBorder="1" applyAlignment="1">
      <alignment horizontal="center" vertical="center" shrinkToFit="1"/>
    </xf>
    <xf numFmtId="49" fontId="16" fillId="2" borderId="45" xfId="0" applyNumberFormat="1" applyFont="1" applyFill="1" applyBorder="1" applyAlignment="1" applyProtection="1">
      <alignment horizontal="left" shrinkToFit="1"/>
      <protection locked="0"/>
    </xf>
    <xf numFmtId="49" fontId="16" fillId="2" borderId="46" xfId="0" applyNumberFormat="1" applyFont="1" applyFill="1" applyBorder="1" applyAlignment="1" applyProtection="1">
      <alignment horizontal="left" shrinkToFit="1"/>
      <protection locked="0"/>
    </xf>
    <xf numFmtId="0" fontId="20" fillId="2" borderId="77" xfId="0" applyFont="1" applyFill="1" applyBorder="1" applyAlignment="1">
      <alignment horizontal="center" vertical="center"/>
    </xf>
    <xf numFmtId="0" fontId="20" fillId="2" borderId="79" xfId="0" applyFont="1" applyFill="1" applyBorder="1" applyAlignment="1">
      <alignment horizontal="center" vertical="center"/>
    </xf>
    <xf numFmtId="0" fontId="20" fillId="2" borderId="105" xfId="0" applyFont="1" applyFill="1" applyBorder="1" applyAlignment="1">
      <alignment horizontal="center" vertical="center"/>
    </xf>
    <xf numFmtId="0" fontId="20" fillId="2" borderId="106" xfId="0" applyFont="1" applyFill="1" applyBorder="1" applyAlignment="1">
      <alignment horizontal="center" vertical="center"/>
    </xf>
    <xf numFmtId="0" fontId="20" fillId="2" borderId="80" xfId="0" applyFont="1" applyFill="1" applyBorder="1" applyAlignment="1">
      <alignment horizontal="center" vertical="center"/>
    </xf>
    <xf numFmtId="0" fontId="20" fillId="2" borderId="78" xfId="0" applyFont="1" applyFill="1" applyBorder="1" applyAlignment="1">
      <alignment horizontal="center" vertical="center"/>
    </xf>
    <xf numFmtId="0" fontId="20" fillId="2" borderId="81" xfId="0" applyFont="1" applyFill="1" applyBorder="1" applyAlignment="1">
      <alignment horizontal="center" vertical="center"/>
    </xf>
    <xf numFmtId="0" fontId="47" fillId="3" borderId="90" xfId="0" applyFont="1" applyFill="1" applyBorder="1" applyAlignment="1" applyProtection="1">
      <alignment horizontal="center" vertical="center" shrinkToFit="1"/>
      <protection locked="0"/>
    </xf>
    <xf numFmtId="0" fontId="47" fillId="3" borderId="91" xfId="0" applyFont="1" applyFill="1" applyBorder="1" applyAlignment="1" applyProtection="1">
      <alignment horizontal="center" vertical="center" shrinkToFit="1"/>
      <protection locked="0"/>
    </xf>
    <xf numFmtId="0" fontId="47" fillId="3" borderId="92" xfId="0" applyFont="1" applyFill="1" applyBorder="1" applyAlignment="1" applyProtection="1">
      <alignment horizontal="center" vertical="center" shrinkToFit="1"/>
      <protection locked="0"/>
    </xf>
    <xf numFmtId="0" fontId="24" fillId="3" borderId="88" xfId="0" applyFont="1" applyFill="1" applyBorder="1" applyAlignment="1" applyProtection="1">
      <alignment horizontal="center" vertical="center" shrinkToFit="1"/>
      <protection locked="0"/>
    </xf>
    <xf numFmtId="0" fontId="24" fillId="3" borderId="89" xfId="0" applyFont="1" applyFill="1" applyBorder="1" applyAlignment="1" applyProtection="1">
      <alignment horizontal="center" vertical="center" shrinkToFit="1"/>
      <protection locked="0"/>
    </xf>
    <xf numFmtId="38" fontId="16" fillId="2" borderId="47" xfId="3" applyFont="1" applyFill="1" applyBorder="1" applyAlignment="1" applyProtection="1">
      <alignment horizontal="left"/>
      <protection locked="0"/>
    </xf>
    <xf numFmtId="38" fontId="16" fillId="2" borderId="48" xfId="3" applyFont="1" applyFill="1" applyBorder="1" applyAlignment="1" applyProtection="1">
      <alignment horizontal="left"/>
      <protection locked="0"/>
    </xf>
    <xf numFmtId="0" fontId="40" fillId="2" borderId="0" xfId="0" applyFont="1" applyFill="1" applyAlignment="1">
      <alignment horizontal="center" vertical="top"/>
    </xf>
    <xf numFmtId="0" fontId="22" fillId="2" borderId="0" xfId="0" applyFont="1" applyFill="1" applyAlignment="1">
      <alignment horizontal="left" indent="1"/>
    </xf>
    <xf numFmtId="179" fontId="30" fillId="2" borderId="124" xfId="0" applyNumberFormat="1" applyFont="1" applyFill="1" applyBorder="1" applyAlignment="1" applyProtection="1">
      <alignment horizontal="center" vertical="center"/>
      <protection locked="0"/>
    </xf>
    <xf numFmtId="179" fontId="30" fillId="2" borderId="125" xfId="0" applyNumberFormat="1" applyFont="1" applyFill="1" applyBorder="1" applyAlignment="1" applyProtection="1">
      <alignment horizontal="center" vertical="center"/>
      <protection locked="0"/>
    </xf>
    <xf numFmtId="0" fontId="15" fillId="3" borderId="18" xfId="0" applyFont="1" applyFill="1" applyBorder="1" applyAlignment="1" applyProtection="1">
      <alignment horizontal="left" vertical="center" indent="1" shrinkToFit="1"/>
      <protection locked="0"/>
    </xf>
    <xf numFmtId="0" fontId="15" fillId="3" borderId="82" xfId="0" applyFont="1" applyFill="1" applyBorder="1" applyAlignment="1" applyProtection="1">
      <alignment horizontal="left" vertical="center" indent="1" shrinkToFit="1"/>
      <protection locked="0"/>
    </xf>
    <xf numFmtId="182" fontId="30" fillId="2" borderId="95" xfId="0" applyNumberFormat="1" applyFont="1" applyFill="1" applyBorder="1" applyAlignment="1">
      <alignment horizontal="right" vertical="center"/>
    </xf>
    <xf numFmtId="182" fontId="30" fillId="2" borderId="96" xfId="0" applyNumberFormat="1" applyFont="1" applyFill="1" applyBorder="1" applyAlignment="1">
      <alignment horizontal="right" vertical="center"/>
    </xf>
    <xf numFmtId="182" fontId="30" fillId="2" borderId="97" xfId="0" applyNumberFormat="1" applyFont="1" applyFill="1" applyBorder="1" applyAlignment="1">
      <alignment horizontal="right" vertical="center"/>
    </xf>
    <xf numFmtId="0" fontId="17" fillId="3" borderId="0" xfId="0" applyFont="1" applyFill="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0" fillId="3" borderId="0" xfId="0" applyFill="1" applyAlignment="1" applyProtection="1">
      <alignment horizontal="left" vertical="center"/>
      <protection locked="0"/>
    </xf>
    <xf numFmtId="0" fontId="0" fillId="3" borderId="13" xfId="0" applyFill="1" applyBorder="1" applyAlignment="1" applyProtection="1">
      <alignment horizontal="left" vertical="center"/>
      <protection locked="0"/>
    </xf>
    <xf numFmtId="0" fontId="0" fillId="3" borderId="0" xfId="0" applyFill="1" applyAlignment="1" applyProtection="1">
      <alignment horizontal="left"/>
      <protection locked="0"/>
    </xf>
    <xf numFmtId="0" fontId="0" fillId="3" borderId="13" xfId="0" applyFill="1" applyBorder="1" applyAlignment="1" applyProtection="1">
      <alignment horizontal="left"/>
      <protection locked="0"/>
    </xf>
    <xf numFmtId="0" fontId="15" fillId="3" borderId="0" xfId="0" applyFont="1" applyFill="1" applyAlignment="1" applyProtection="1">
      <alignment horizontal="left" shrinkToFit="1"/>
      <protection locked="0"/>
    </xf>
    <xf numFmtId="178" fontId="32" fillId="3" borderId="0" xfId="9" applyNumberFormat="1" applyFont="1" applyFill="1" applyAlignment="1" applyProtection="1">
      <alignment horizontal="right" vertical="top"/>
      <protection locked="0"/>
    </xf>
    <xf numFmtId="181" fontId="30" fillId="3" borderId="47" xfId="0" applyNumberFormat="1" applyFont="1" applyFill="1" applyBorder="1" applyAlignment="1" applyProtection="1">
      <alignment horizontal="right" vertical="center"/>
      <protection locked="0"/>
    </xf>
    <xf numFmtId="181" fontId="30" fillId="3" borderId="93" xfId="0" applyNumberFormat="1" applyFont="1" applyFill="1" applyBorder="1" applyAlignment="1" applyProtection="1">
      <alignment horizontal="right" vertical="center"/>
      <protection locked="0"/>
    </xf>
    <xf numFmtId="181" fontId="30" fillId="3" borderId="94" xfId="0" applyNumberFormat="1" applyFont="1" applyFill="1" applyBorder="1" applyAlignment="1" applyProtection="1">
      <alignment horizontal="right" vertical="center"/>
      <protection locked="0"/>
    </xf>
    <xf numFmtId="0" fontId="16" fillId="2" borderId="85" xfId="0" applyFont="1" applyFill="1" applyBorder="1" applyAlignment="1">
      <alignment horizontal="center" vertical="center"/>
    </xf>
    <xf numFmtId="0" fontId="16" fillId="2" borderId="18" xfId="0" applyFont="1" applyFill="1" applyBorder="1" applyAlignment="1">
      <alignment horizontal="center" vertical="center"/>
    </xf>
    <xf numFmtId="0" fontId="16" fillId="2" borderId="26" xfId="0" applyFont="1" applyFill="1" applyBorder="1" applyAlignment="1">
      <alignment horizontal="center" vertical="center"/>
    </xf>
    <xf numFmtId="0" fontId="16" fillId="2" borderId="25" xfId="0" applyFont="1" applyFill="1" applyBorder="1" applyAlignment="1">
      <alignment horizontal="center" vertical="center"/>
    </xf>
    <xf numFmtId="0" fontId="30" fillId="3" borderId="0" xfId="0" applyFont="1" applyFill="1" applyAlignment="1" applyProtection="1">
      <alignment horizontal="left" shrinkToFit="1"/>
      <protection locked="0"/>
    </xf>
    <xf numFmtId="0" fontId="30" fillId="3" borderId="13" xfId="0" applyFont="1" applyFill="1" applyBorder="1" applyAlignment="1" applyProtection="1">
      <alignment horizontal="left" shrinkToFit="1"/>
      <protection locked="0"/>
    </xf>
    <xf numFmtId="0" fontId="15" fillId="2" borderId="24" xfId="0" applyFont="1" applyFill="1" applyBorder="1" applyAlignment="1">
      <alignment horizontal="center" vertical="center"/>
    </xf>
    <xf numFmtId="0" fontId="15" fillId="2" borderId="15" xfId="0" applyFont="1" applyFill="1" applyBorder="1" applyAlignment="1">
      <alignment horizontal="center" vertical="center"/>
    </xf>
    <xf numFmtId="0" fontId="15" fillId="2" borderId="1" xfId="0" applyFont="1" applyFill="1" applyBorder="1" applyAlignment="1">
      <alignment horizontal="center" vertical="center"/>
    </xf>
    <xf numFmtId="0" fontId="16" fillId="0" borderId="84" xfId="0" applyFont="1" applyBorder="1" applyAlignment="1">
      <alignment horizontal="center" vertical="center"/>
    </xf>
    <xf numFmtId="0" fontId="16" fillId="0" borderId="24" xfId="0" applyFont="1" applyBorder="1" applyAlignment="1">
      <alignment horizontal="center" vertical="center"/>
    </xf>
    <xf numFmtId="0" fontId="15" fillId="3" borderId="45" xfId="0" applyFont="1" applyFill="1" applyBorder="1" applyAlignment="1" applyProtection="1">
      <alignment horizontal="left" vertical="center" indent="1" shrinkToFit="1"/>
      <protection locked="0"/>
    </xf>
    <xf numFmtId="0" fontId="15" fillId="3" borderId="16" xfId="0" applyFont="1" applyFill="1" applyBorder="1" applyAlignment="1" applyProtection="1">
      <alignment horizontal="left" vertical="center" indent="1" shrinkToFit="1"/>
      <protection locked="0"/>
    </xf>
    <xf numFmtId="0" fontId="15" fillId="3" borderId="126" xfId="0" applyFont="1" applyFill="1" applyBorder="1" applyAlignment="1" applyProtection="1">
      <alignment horizontal="left" vertical="center" indent="1" shrinkToFit="1"/>
      <protection locked="0"/>
    </xf>
    <xf numFmtId="182" fontId="24" fillId="2" borderId="117" xfId="0" applyNumberFormat="1" applyFont="1" applyFill="1" applyBorder="1" applyAlignment="1" applyProtection="1">
      <alignment horizontal="right" shrinkToFit="1"/>
      <protection hidden="1"/>
    </xf>
    <xf numFmtId="182" fontId="24" fillId="2" borderId="38" xfId="0" applyNumberFormat="1" applyFont="1" applyFill="1" applyBorder="1" applyAlignment="1" applyProtection="1">
      <alignment horizontal="right" shrinkToFit="1"/>
      <protection hidden="1"/>
    </xf>
    <xf numFmtId="0" fontId="26" fillId="2" borderId="41" xfId="0" applyFont="1" applyFill="1" applyBorder="1" applyAlignment="1">
      <alignment horizontal="distributed" indent="2"/>
    </xf>
    <xf numFmtId="0" fontId="26" fillId="2" borderId="42" xfId="0" applyFont="1" applyFill="1" applyBorder="1" applyAlignment="1">
      <alignment horizontal="distributed" indent="2"/>
    </xf>
    <xf numFmtId="49" fontId="16" fillId="2" borderId="39" xfId="0" applyNumberFormat="1" applyFont="1" applyFill="1" applyBorder="1" applyAlignment="1" applyProtection="1">
      <alignment horizontal="left" shrinkToFit="1"/>
      <protection locked="0"/>
    </xf>
    <xf numFmtId="49" fontId="16" fillId="2" borderId="40" xfId="0" applyNumberFormat="1" applyFont="1" applyFill="1" applyBorder="1" applyAlignment="1" applyProtection="1">
      <alignment horizontal="left" shrinkToFit="1"/>
      <protection locked="0"/>
    </xf>
    <xf numFmtId="0" fontId="0" fillId="2" borderId="0" xfId="0" applyFill="1" applyAlignment="1">
      <alignment horizontal="center" vertical="center" shrinkToFit="1"/>
    </xf>
    <xf numFmtId="0" fontId="35" fillId="2" borderId="0" xfId="0" applyFont="1" applyFill="1" applyAlignment="1" applyProtection="1">
      <alignment horizontal="center" vertical="center" shrinkToFit="1"/>
      <protection hidden="1"/>
    </xf>
    <xf numFmtId="0" fontId="26" fillId="2" borderId="15" xfId="0" applyFont="1" applyFill="1" applyBorder="1" applyAlignment="1">
      <alignment horizontal="distributed" indent="2"/>
    </xf>
    <xf numFmtId="0" fontId="26" fillId="2" borderId="1" xfId="0" applyFont="1" applyFill="1" applyBorder="1" applyAlignment="1">
      <alignment horizontal="distributed" indent="2"/>
    </xf>
    <xf numFmtId="0" fontId="57" fillId="2" borderId="15" xfId="0" applyFont="1" applyFill="1" applyBorder="1" applyAlignment="1">
      <alignment horizontal="distributed" indent="2"/>
    </xf>
    <xf numFmtId="0" fontId="57" fillId="2" borderId="1" xfId="0" applyFont="1" applyFill="1" applyBorder="1" applyAlignment="1">
      <alignment horizontal="distributed" indent="2"/>
    </xf>
    <xf numFmtId="183" fontId="24" fillId="2" borderId="123" xfId="0" applyNumberFormat="1" applyFont="1" applyFill="1" applyBorder="1" applyAlignment="1" applyProtection="1">
      <alignment horizontal="right" shrinkToFit="1"/>
      <protection hidden="1"/>
    </xf>
    <xf numFmtId="183" fontId="24" fillId="2" borderId="103" xfId="0" applyNumberFormat="1" applyFont="1" applyFill="1" applyBorder="1" applyAlignment="1" applyProtection="1">
      <alignment horizontal="right" shrinkToFit="1"/>
      <protection hidden="1"/>
    </xf>
    <xf numFmtId="183" fontId="24" fillId="2" borderId="122" xfId="0" applyNumberFormat="1" applyFont="1" applyFill="1" applyBorder="1" applyAlignment="1" applyProtection="1">
      <alignment horizontal="right" shrinkToFit="1"/>
      <protection hidden="1"/>
    </xf>
    <xf numFmtId="0" fontId="26" fillId="2" borderId="15" xfId="0" applyFont="1" applyFill="1" applyBorder="1" applyAlignment="1">
      <alignment horizontal="center" shrinkToFit="1"/>
    </xf>
    <xf numFmtId="0" fontId="26" fillId="2" borderId="1" xfId="0" applyFont="1" applyFill="1" applyBorder="1" applyAlignment="1">
      <alignment horizontal="center" shrinkToFit="1"/>
    </xf>
    <xf numFmtId="182" fontId="24" fillId="2" borderId="14" xfId="0" applyNumberFormat="1" applyFont="1" applyFill="1" applyBorder="1" applyAlignment="1" applyProtection="1">
      <alignment horizontal="right" shrinkToFit="1"/>
      <protection hidden="1"/>
    </xf>
    <xf numFmtId="38" fontId="16" fillId="0" borderId="0" xfId="3" applyFont="1" applyAlignment="1">
      <alignment horizontal="center" vertical="center"/>
    </xf>
    <xf numFmtId="177" fontId="49" fillId="0" borderId="108" xfId="0" applyNumberFormat="1" applyFont="1" applyBorder="1" applyAlignment="1">
      <alignment horizontal="center" vertical="center"/>
    </xf>
    <xf numFmtId="177" fontId="49" fillId="0" borderId="106" xfId="0" applyNumberFormat="1" applyFont="1" applyBorder="1" applyAlignment="1">
      <alignment horizontal="center" vertical="center"/>
    </xf>
    <xf numFmtId="183" fontId="56" fillId="0" borderId="108" xfId="0" applyNumberFormat="1" applyFont="1" applyBorder="1" applyAlignment="1" applyProtection="1">
      <alignment horizontal="right" shrinkToFit="1"/>
      <protection hidden="1"/>
    </xf>
    <xf numFmtId="183" fontId="56" fillId="0" borderId="99" xfId="0" applyNumberFormat="1" applyFont="1" applyBorder="1" applyAlignment="1" applyProtection="1">
      <alignment horizontal="right" shrinkToFit="1"/>
      <protection hidden="1"/>
    </xf>
    <xf numFmtId="183" fontId="56" fillId="0" borderId="106" xfId="0" applyNumberFormat="1" applyFont="1" applyBorder="1" applyAlignment="1" applyProtection="1">
      <alignment horizontal="right" shrinkToFit="1"/>
      <protection hidden="1"/>
    </xf>
    <xf numFmtId="0" fontId="50" fillId="0" borderId="0" xfId="0" applyFont="1" applyAlignment="1">
      <alignment horizontal="center" vertical="top"/>
    </xf>
    <xf numFmtId="178" fontId="51" fillId="0" borderId="0" xfId="9" applyNumberFormat="1" applyFont="1" applyAlignment="1" applyProtection="1">
      <alignment horizontal="right" vertical="top"/>
      <protection locked="0"/>
    </xf>
    <xf numFmtId="183" fontId="56" fillId="0" borderId="116" xfId="0" applyNumberFormat="1" applyFont="1" applyBorder="1" applyAlignment="1" applyProtection="1">
      <alignment horizontal="right" shrinkToFit="1"/>
      <protection hidden="1"/>
    </xf>
    <xf numFmtId="183" fontId="56" fillId="0" borderId="16" xfId="0" applyNumberFormat="1" applyFont="1" applyBorder="1" applyAlignment="1" applyProtection="1">
      <alignment horizontal="right" shrinkToFit="1"/>
      <protection hidden="1"/>
    </xf>
    <xf numFmtId="183" fontId="56" fillId="0" borderId="66" xfId="0" applyNumberFormat="1" applyFont="1" applyBorder="1" applyAlignment="1" applyProtection="1">
      <alignment horizontal="right" shrinkToFit="1"/>
      <protection hidden="1"/>
    </xf>
    <xf numFmtId="9" fontId="49" fillId="0" borderId="72" xfId="1" applyFont="1" applyBorder="1" applyAlignment="1">
      <alignment horizontal="center" vertical="center"/>
    </xf>
    <xf numFmtId="183" fontId="56" fillId="0" borderId="73" xfId="0" applyNumberFormat="1" applyFont="1" applyBorder="1" applyAlignment="1" applyProtection="1">
      <alignment horizontal="right" shrinkToFit="1"/>
      <protection hidden="1"/>
    </xf>
    <xf numFmtId="183" fontId="56" fillId="0" borderId="71" xfId="0" applyNumberFormat="1" applyFont="1" applyBorder="1" applyAlignment="1" applyProtection="1">
      <alignment horizontal="right" shrinkToFit="1"/>
      <protection hidden="1"/>
    </xf>
    <xf numFmtId="183" fontId="56" fillId="0" borderId="67" xfId="0" applyNumberFormat="1" applyFont="1" applyBorder="1" applyAlignment="1" applyProtection="1">
      <alignment horizontal="right" shrinkToFit="1"/>
      <protection hidden="1"/>
    </xf>
    <xf numFmtId="0" fontId="49" fillId="0" borderId="0" xfId="0" applyFont="1" applyAlignment="1" applyProtection="1">
      <alignment horizontal="right" indent="1" shrinkToFit="1"/>
      <protection hidden="1"/>
    </xf>
    <xf numFmtId="0" fontId="49" fillId="0" borderId="35" xfId="0" applyFont="1" applyBorder="1" applyAlignment="1" applyProtection="1">
      <alignment horizontal="right" shrinkToFit="1"/>
      <protection hidden="1"/>
    </xf>
    <xf numFmtId="0" fontId="49" fillId="0" borderId="0" xfId="0" applyFont="1" applyAlignment="1" applyProtection="1">
      <alignment horizontal="right" shrinkToFit="1"/>
      <protection hidden="1"/>
    </xf>
    <xf numFmtId="177" fontId="49" fillId="0" borderId="73" xfId="0" applyNumberFormat="1" applyFont="1" applyBorder="1" applyAlignment="1">
      <alignment horizontal="center" vertical="center"/>
    </xf>
    <xf numFmtId="177" fontId="49" fillId="0" borderId="67" xfId="0" applyNumberFormat="1" applyFont="1" applyBorder="1" applyAlignment="1">
      <alignment horizontal="center" vertical="center"/>
    </xf>
    <xf numFmtId="9" fontId="49" fillId="0" borderId="72" xfId="1" applyFont="1" applyBorder="1" applyAlignment="1" applyProtection="1">
      <alignment horizontal="center" vertical="center"/>
      <protection hidden="1"/>
    </xf>
    <xf numFmtId="177" fontId="49" fillId="0" borderId="108" xfId="0" applyNumberFormat="1" applyFont="1" applyBorder="1" applyAlignment="1" applyProtection="1">
      <alignment horizontal="center" vertical="center"/>
      <protection hidden="1"/>
    </xf>
    <xf numFmtId="177" fontId="49" fillId="0" borderId="106" xfId="0" applyNumberFormat="1" applyFont="1" applyBorder="1" applyAlignment="1" applyProtection="1">
      <alignment horizontal="center" vertical="center"/>
      <protection hidden="1"/>
    </xf>
    <xf numFmtId="177" fontId="49" fillId="0" borderId="73" xfId="0" applyNumberFormat="1" applyFont="1" applyBorder="1" applyAlignment="1" applyProtection="1">
      <alignment horizontal="center" vertical="center"/>
      <protection hidden="1"/>
    </xf>
    <xf numFmtId="177" fontId="49" fillId="0" borderId="67" xfId="0" applyNumberFormat="1" applyFont="1" applyBorder="1" applyAlignment="1" applyProtection="1">
      <alignment horizontal="center" vertical="center"/>
      <protection hidden="1"/>
    </xf>
    <xf numFmtId="188" fontId="12" fillId="0" borderId="52" xfId="0" applyNumberFormat="1" applyFont="1" applyBorder="1" applyAlignment="1">
      <alignment horizontal="left" vertical="center" wrapText="1" indent="1"/>
    </xf>
    <xf numFmtId="188" fontId="12" fillId="0" borderId="53" xfId="0" applyNumberFormat="1" applyFont="1" applyBorder="1" applyAlignment="1">
      <alignment horizontal="left" vertical="center" wrapText="1" indent="1"/>
    </xf>
    <xf numFmtId="0" fontId="10" fillId="0" borderId="53" xfId="0" applyFont="1" applyBorder="1" applyAlignment="1">
      <alignment horizontal="center" vertical="center" wrapText="1"/>
    </xf>
    <xf numFmtId="0" fontId="10" fillId="0" borderId="55" xfId="0" applyFont="1" applyBorder="1" applyAlignment="1">
      <alignment horizontal="left" vertical="center" wrapText="1" indent="1"/>
    </xf>
    <xf numFmtId="0" fontId="10" fillId="0" borderId="16" xfId="0" applyFont="1" applyBorder="1" applyAlignment="1">
      <alignment horizontal="left" vertical="center" indent="1"/>
    </xf>
    <xf numFmtId="0" fontId="10" fillId="0" borderId="56" xfId="0" applyFont="1" applyBorder="1" applyAlignment="1">
      <alignment horizontal="left" vertical="center" indent="1"/>
    </xf>
    <xf numFmtId="38" fontId="12" fillId="0" borderId="43" xfId="3" applyFont="1" applyBorder="1" applyAlignment="1">
      <alignment horizontal="center" shrinkToFit="1"/>
    </xf>
    <xf numFmtId="38" fontId="12" fillId="0" borderId="35" xfId="3" applyFont="1" applyBorder="1" applyAlignment="1">
      <alignment horizontal="center" shrinkToFit="1"/>
    </xf>
    <xf numFmtId="38" fontId="12" fillId="0" borderId="44" xfId="3" applyFont="1" applyBorder="1" applyAlignment="1">
      <alignment horizontal="center" shrinkToFit="1"/>
    </xf>
    <xf numFmtId="0" fontId="10" fillId="0" borderId="55" xfId="0" applyFont="1" applyBorder="1" applyAlignment="1">
      <alignment horizontal="left" vertical="center" indent="1"/>
    </xf>
    <xf numFmtId="187" fontId="11" fillId="0" borderId="58" xfId="0" applyNumberFormat="1" applyFont="1" applyBorder="1" applyAlignment="1">
      <alignment horizontal="center" vertical="center" wrapText="1"/>
    </xf>
    <xf numFmtId="187" fontId="11" fillId="0" borderId="59" xfId="0" applyNumberFormat="1" applyFont="1" applyBorder="1" applyAlignment="1">
      <alignment horizontal="center" vertical="center" wrapText="1"/>
    </xf>
    <xf numFmtId="0" fontId="33" fillId="0" borderId="57" xfId="0" applyFont="1" applyBorder="1" applyAlignment="1">
      <alignment horizontal="center" vertical="center" wrapText="1"/>
    </xf>
    <xf numFmtId="0" fontId="33" fillId="0" borderId="58" xfId="0" applyFont="1" applyBorder="1" applyAlignment="1">
      <alignment horizontal="center" vertical="center" wrapText="1"/>
    </xf>
    <xf numFmtId="0" fontId="12" fillId="0" borderId="53" xfId="0" applyFont="1" applyBorder="1" applyAlignment="1">
      <alignment horizontal="center" vertical="center" wrapText="1"/>
    </xf>
    <xf numFmtId="0" fontId="12" fillId="0" borderId="53" xfId="0" applyFont="1" applyBorder="1" applyAlignment="1">
      <alignment horizontal="left" vertical="center" wrapText="1"/>
    </xf>
    <xf numFmtId="0" fontId="12" fillId="0" borderId="54" xfId="0" applyFont="1" applyBorder="1" applyAlignment="1">
      <alignment horizontal="left" vertical="center" wrapText="1"/>
    </xf>
    <xf numFmtId="38" fontId="11" fillId="2" borderId="1" xfId="3" applyFont="1" applyFill="1" applyBorder="1" applyAlignment="1">
      <alignment horizontal="left"/>
    </xf>
    <xf numFmtId="38" fontId="11" fillId="2" borderId="2" xfId="3" applyFont="1" applyFill="1" applyBorder="1" applyAlignment="1">
      <alignment horizontal="left"/>
    </xf>
    <xf numFmtId="38" fontId="11" fillId="2" borderId="2" xfId="3" applyFont="1" applyFill="1" applyBorder="1" applyAlignment="1">
      <alignment horizontal="left" indent="1"/>
    </xf>
    <xf numFmtId="38" fontId="11" fillId="2" borderId="1" xfId="3" applyFont="1" applyFill="1" applyBorder="1" applyAlignment="1">
      <alignment horizontal="center"/>
    </xf>
    <xf numFmtId="187" fontId="11" fillId="2" borderId="2" xfId="3" applyNumberFormat="1" applyFont="1" applyFill="1" applyBorder="1" applyAlignment="1">
      <alignment horizontal="center"/>
    </xf>
    <xf numFmtId="187" fontId="11" fillId="2" borderId="1" xfId="3" applyNumberFormat="1" applyFont="1" applyFill="1" applyBorder="1" applyAlignment="1">
      <alignment horizontal="right"/>
    </xf>
    <xf numFmtId="187" fontId="11" fillId="2" borderId="1" xfId="3" applyNumberFormat="1" applyFont="1" applyFill="1" applyBorder="1" applyAlignment="1">
      <alignment horizontal="center"/>
    </xf>
    <xf numFmtId="183" fontId="15" fillId="0" borderId="45" xfId="3" applyNumberFormat="1" applyFont="1" applyBorder="1" applyAlignment="1" applyProtection="1">
      <alignment horizontal="right"/>
      <protection hidden="1"/>
    </xf>
    <xf numFmtId="183" fontId="15" fillId="0" borderId="66" xfId="3" applyNumberFormat="1" applyFont="1" applyBorder="1" applyAlignment="1" applyProtection="1">
      <alignment horizontal="right"/>
      <protection hidden="1"/>
    </xf>
    <xf numFmtId="183" fontId="15" fillId="0" borderId="118" xfId="0" applyNumberFormat="1" applyFont="1" applyBorder="1" applyAlignment="1" applyProtection="1">
      <alignment horizontal="right" shrinkToFit="1"/>
      <protection hidden="1"/>
    </xf>
    <xf numFmtId="183" fontId="15" fillId="0" borderId="67" xfId="0" applyNumberFormat="1" applyFont="1" applyBorder="1" applyAlignment="1" applyProtection="1">
      <alignment horizontal="right" shrinkToFit="1"/>
      <protection hidden="1"/>
    </xf>
    <xf numFmtId="183" fontId="23" fillId="0" borderId="73" xfId="0" applyNumberFormat="1" applyFont="1" applyBorder="1" applyAlignment="1">
      <alignment horizontal="center" shrinkToFit="1"/>
    </xf>
    <xf numFmtId="183" fontId="23" fillId="0" borderId="71" xfId="0" applyNumberFormat="1" applyFont="1" applyBorder="1" applyAlignment="1">
      <alignment horizontal="center" shrinkToFit="1"/>
    </xf>
    <xf numFmtId="0" fontId="16" fillId="0" borderId="0" xfId="0" applyFont="1" applyAlignment="1">
      <alignment horizontal="right" shrinkToFit="1"/>
    </xf>
    <xf numFmtId="49" fontId="23" fillId="0" borderId="73" xfId="0" applyNumberFormat="1" applyFont="1" applyBorder="1" applyAlignment="1">
      <alignment horizontal="center" vertical="center"/>
    </xf>
    <xf numFmtId="49" fontId="23" fillId="0" borderId="71" xfId="0" applyNumberFormat="1" applyFont="1" applyBorder="1" applyAlignment="1">
      <alignment horizontal="center" vertical="center"/>
    </xf>
    <xf numFmtId="183" fontId="15" fillId="0" borderId="118" xfId="3" applyNumberFormat="1" applyFont="1" applyBorder="1" applyAlignment="1" applyProtection="1">
      <alignment horizontal="right"/>
      <protection hidden="1"/>
    </xf>
    <xf numFmtId="183" fontId="15" fillId="0" borderId="67" xfId="3" applyNumberFormat="1" applyFont="1" applyBorder="1" applyAlignment="1" applyProtection="1">
      <alignment horizontal="right"/>
      <protection hidden="1"/>
    </xf>
    <xf numFmtId="49" fontId="23" fillId="0" borderId="15" xfId="0" applyNumberFormat="1" applyFont="1" applyBorder="1" applyAlignment="1">
      <alignment horizontal="center" vertical="center"/>
    </xf>
    <xf numFmtId="49" fontId="23" fillId="0" borderId="1" xfId="0" applyNumberFormat="1" applyFont="1" applyBorder="1" applyAlignment="1">
      <alignment horizontal="center" vertical="center"/>
    </xf>
    <xf numFmtId="9" fontId="23" fillId="0" borderId="15" xfId="1" applyFont="1" applyBorder="1" applyAlignment="1">
      <alignment horizontal="center" vertical="center"/>
    </xf>
    <xf numFmtId="9" fontId="23" fillId="0" borderId="10" xfId="1" applyFont="1" applyBorder="1" applyAlignment="1">
      <alignment horizontal="center" vertical="center"/>
    </xf>
    <xf numFmtId="183" fontId="15" fillId="0" borderId="15" xfId="0" applyNumberFormat="1" applyFont="1" applyBorder="1" applyAlignment="1" applyProtection="1">
      <alignment horizontal="right" vertical="center"/>
      <protection hidden="1"/>
    </xf>
    <xf numFmtId="183" fontId="15" fillId="0" borderId="10" xfId="0" applyNumberFormat="1" applyFont="1" applyBorder="1" applyAlignment="1" applyProtection="1">
      <alignment horizontal="right" vertical="center"/>
      <protection hidden="1"/>
    </xf>
    <xf numFmtId="183" fontId="15" fillId="0" borderId="122" xfId="0" applyNumberFormat="1" applyFont="1" applyBorder="1" applyAlignment="1" applyProtection="1">
      <alignment horizontal="right"/>
      <protection hidden="1"/>
    </xf>
    <xf numFmtId="183" fontId="15" fillId="0" borderId="10" xfId="0" applyNumberFormat="1" applyFont="1" applyBorder="1" applyAlignment="1" applyProtection="1">
      <alignment horizontal="right"/>
      <protection hidden="1"/>
    </xf>
    <xf numFmtId="178" fontId="32" fillId="0" borderId="2" xfId="9" applyNumberFormat="1" applyFont="1" applyBorder="1" applyAlignment="1" applyProtection="1">
      <alignment horizontal="right" vertical="top"/>
      <protection locked="0"/>
    </xf>
    <xf numFmtId="0" fontId="31" fillId="0" borderId="0" xfId="0" applyFont="1" applyAlignment="1">
      <alignment horizontal="center" vertical="top"/>
    </xf>
    <xf numFmtId="183" fontId="15" fillId="0" borderId="69" xfId="3" applyNumberFormat="1" applyFont="1" applyBorder="1" applyAlignment="1" applyProtection="1">
      <alignment horizontal="right"/>
      <protection hidden="1"/>
    </xf>
    <xf numFmtId="183" fontId="15" fillId="0" borderId="79" xfId="3" applyNumberFormat="1" applyFont="1" applyBorder="1" applyAlignment="1" applyProtection="1">
      <alignment horizontal="right"/>
      <protection hidden="1"/>
    </xf>
    <xf numFmtId="183" fontId="23" fillId="0" borderId="80" xfId="0" applyNumberFormat="1" applyFont="1" applyBorder="1" applyAlignment="1">
      <alignment horizontal="center" shrinkToFit="1"/>
    </xf>
    <xf numFmtId="183" fontId="23" fillId="0" borderId="78" xfId="0" applyNumberFormat="1" applyFont="1" applyBorder="1" applyAlignment="1">
      <alignment horizontal="center" shrinkToFit="1"/>
    </xf>
    <xf numFmtId="183" fontId="15" fillId="0" borderId="69" xfId="0" applyNumberFormat="1" applyFont="1" applyBorder="1" applyAlignment="1" applyProtection="1">
      <alignment horizontal="right" shrinkToFit="1"/>
      <protection hidden="1"/>
    </xf>
    <xf numFmtId="183" fontId="15" fillId="0" borderId="79" xfId="0" applyNumberFormat="1" applyFont="1" applyBorder="1" applyAlignment="1" applyProtection="1">
      <alignment horizontal="right" shrinkToFit="1"/>
      <protection hidden="1"/>
    </xf>
    <xf numFmtId="0" fontId="30" fillId="0" borderId="0" xfId="0" applyFont="1" applyBorder="1">
      <alignment vertical="center"/>
    </xf>
    <xf numFmtId="0" fontId="68" fillId="0" borderId="0" xfId="0" applyFont="1" applyBorder="1">
      <alignment vertical="center"/>
    </xf>
    <xf numFmtId="0" fontId="69" fillId="0" borderId="0" xfId="0" applyFont="1" applyBorder="1">
      <alignment vertical="center"/>
    </xf>
    <xf numFmtId="0" fontId="30" fillId="0" borderId="137" xfId="0" applyFont="1" applyBorder="1">
      <alignment vertical="center"/>
    </xf>
    <xf numFmtId="0" fontId="68" fillId="0" borderId="138" xfId="0" applyFont="1" applyBorder="1">
      <alignment vertical="center"/>
    </xf>
    <xf numFmtId="0" fontId="30" fillId="0" borderId="138" xfId="0" applyFont="1" applyBorder="1">
      <alignment vertical="center"/>
    </xf>
    <xf numFmtId="0" fontId="30" fillId="0" borderId="139" xfId="0" applyFont="1" applyBorder="1">
      <alignment vertical="center"/>
    </xf>
    <xf numFmtId="0" fontId="30" fillId="0" borderId="140" xfId="0" applyFont="1" applyBorder="1">
      <alignment vertical="center"/>
    </xf>
    <xf numFmtId="0" fontId="30" fillId="0" borderId="141" xfId="0" applyFont="1" applyBorder="1">
      <alignment vertical="center"/>
    </xf>
    <xf numFmtId="0" fontId="68" fillId="0" borderId="140" xfId="0" applyFont="1" applyBorder="1" applyAlignment="1">
      <alignment horizontal="center" vertical="center"/>
    </xf>
    <xf numFmtId="0" fontId="68" fillId="0" borderId="140" xfId="0" applyFont="1" applyBorder="1">
      <alignment vertical="center"/>
    </xf>
    <xf numFmtId="0" fontId="68" fillId="0" borderId="141" xfId="0" applyFont="1" applyBorder="1">
      <alignment vertical="center"/>
    </xf>
    <xf numFmtId="0" fontId="68" fillId="0" borderId="142" xfId="0" applyFont="1" applyBorder="1">
      <alignment vertical="center"/>
    </xf>
    <xf numFmtId="0" fontId="68" fillId="0" borderId="143" xfId="0" applyFont="1" applyBorder="1">
      <alignment vertical="center"/>
    </xf>
    <xf numFmtId="0" fontId="68" fillId="0" borderId="144" xfId="0" applyFont="1" applyBorder="1">
      <alignment vertical="center"/>
    </xf>
  </cellXfs>
  <cellStyles count="10">
    <cellStyle name="パーセント" xfId="1" builtinId="5"/>
    <cellStyle name="パーセント 2" xfId="2" xr:uid="{00000000-0005-0000-0000-000001000000}"/>
    <cellStyle name="桁区切り" xfId="3" builtinId="6"/>
    <cellStyle name="桁区切り 2" xfId="4" xr:uid="{00000000-0005-0000-0000-000003000000}"/>
    <cellStyle name="通貨" xfId="5" builtinId="7"/>
    <cellStyle name="標準" xfId="0" builtinId="0"/>
    <cellStyle name="標準 2" xfId="6" xr:uid="{00000000-0005-0000-0000-000006000000}"/>
    <cellStyle name="標準 2 2" xfId="7" xr:uid="{00000000-0005-0000-0000-000007000000}"/>
    <cellStyle name="標準 3 3" xfId="8" xr:uid="{00000000-0005-0000-0000-000008000000}"/>
    <cellStyle name="標準_q04-cyoutatsu-y15" xfId="9" xr:uid="{00000000-0005-0000-0000-000009000000}"/>
  </cellStyles>
  <dxfs count="25">
    <dxf>
      <font>
        <color theme="0"/>
      </font>
      <fill>
        <patternFill patternType="none">
          <bgColor auto="1"/>
        </patternFill>
      </fill>
    </dxf>
    <dxf>
      <fill>
        <patternFill>
          <bgColor theme="5" tint="0.79998168889431442"/>
        </patternFill>
      </fill>
    </dxf>
    <dxf>
      <font>
        <color auto="1"/>
      </font>
      <fill>
        <patternFill>
          <bgColor theme="5" tint="0.59996337778862885"/>
        </patternFill>
      </fill>
    </dxf>
    <dxf>
      <fill>
        <patternFill patternType="lightGray">
          <bgColor theme="0" tint="-0.14996795556505021"/>
        </patternFill>
      </fill>
    </dxf>
    <dxf>
      <fill>
        <patternFill patternType="lightGray">
          <bgColor theme="0" tint="-0.14996795556505021"/>
        </patternFill>
      </fill>
    </dxf>
    <dxf>
      <font>
        <color auto="1"/>
      </font>
      <fill>
        <patternFill patternType="lightGray">
          <bgColor theme="0" tint="-0.14996795556505021"/>
        </patternFill>
      </fill>
    </dxf>
    <dxf>
      <font>
        <color auto="1"/>
      </font>
      <fill>
        <patternFill patternType="lightGray">
          <bgColor theme="0" tint="-0.14996795556505021"/>
        </patternFill>
      </fill>
    </dxf>
    <dxf>
      <fill>
        <patternFill>
          <bgColor theme="4" tint="0.79998168889431442"/>
        </patternFill>
      </fill>
    </dxf>
    <dxf>
      <font>
        <color auto="1"/>
      </font>
      <fill>
        <patternFill patternType="lightGray">
          <bgColor theme="0" tint="-0.1498764000366222"/>
        </patternFill>
      </fill>
    </dxf>
    <dxf>
      <fill>
        <patternFill>
          <bgColor theme="4" tint="0.79998168889431442"/>
        </patternFill>
      </fill>
    </dxf>
    <dxf>
      <numFmt numFmtId="183" formatCode="#,##0_ ;&quot;▲ &quot;#,##0_ ;&quot;&quot;"/>
    </dxf>
    <dxf>
      <numFmt numFmtId="183" formatCode="#,##0_ ;&quot;▲ &quot;#,##0_ ;&quot;&quot;"/>
    </dxf>
    <dxf>
      <numFmt numFmtId="183" formatCode="#,##0_ ;&quot;▲ &quot;#,##0_ ;&quot;&quot;"/>
    </dxf>
    <dxf>
      <numFmt numFmtId="183" formatCode="#,##0_ ;&quot;▲ &quot;#,##0_ ;&quot;&quot;"/>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lightGray">
          <bgColor theme="0" tint="-0.14996795556505021"/>
        </patternFill>
      </fill>
    </dxf>
    <dxf>
      <font>
        <color auto="1"/>
      </font>
      <fill>
        <patternFill patternType="lightGray">
          <bgColor theme="0" tint="-0.14996795556505021"/>
        </patternFill>
      </fill>
    </dxf>
    <dxf>
      <fill>
        <patternFill>
          <bgColor theme="4" tint="0.79998168889431442"/>
        </patternFill>
      </fill>
    </dxf>
    <dxf>
      <fill>
        <patternFill>
          <bgColor theme="4" tint="0.79998168889431442"/>
        </patternFill>
      </fill>
    </dxf>
    <dxf>
      <fill>
        <patternFill>
          <bgColor theme="4" tint="0.79998168889431442"/>
        </patternFill>
      </fill>
    </dxf>
    <dxf>
      <font>
        <b/>
        <i val="0"/>
        <color rgb="FFFF0000"/>
      </font>
      <fill>
        <patternFill>
          <bgColor theme="5" tint="0.79998168889431442"/>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fmlaLink="$Z$7"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fmlaLink="$Z$7"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checked="Checked" lockText="1"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Radio" firstButton="1" fmlaLink="$Z$7"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fmlaLink="$Z$7"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82550</xdr:colOff>
      <xdr:row>102</xdr:row>
      <xdr:rowOff>146050</xdr:rowOff>
    </xdr:from>
    <xdr:to>
      <xdr:col>15</xdr:col>
      <xdr:colOff>31750</xdr:colOff>
      <xdr:row>128</xdr:row>
      <xdr:rowOff>336550</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82550" y="18834100"/>
          <a:ext cx="10236200" cy="6591300"/>
          <a:chOff x="82550" y="18395950"/>
          <a:chExt cx="9093200" cy="6673850"/>
        </a:xfrm>
      </xdr:grpSpPr>
      <xdr:pic>
        <xdr:nvPicPr>
          <xdr:cNvPr id="20" name="図 19">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 y="18973800"/>
            <a:ext cx="8636000" cy="6096000"/>
          </a:xfrm>
          <a:prstGeom prst="rect">
            <a:avLst/>
          </a:prstGeom>
          <a:noFill/>
          <a:ln w="12700">
            <a:solidFill>
              <a:schemeClr val="tx1"/>
            </a:solidFill>
          </a:ln>
          <a:extLst>
            <a:ext uri="{909E8E84-426E-40DD-AFC4-6F175D3DCCD1}">
              <a14:hiddenFill xmlns:a14="http://schemas.microsoft.com/office/drawing/2010/main">
                <a:solidFill>
                  <a:srgbClr val="FFFFFF"/>
                </a:solidFill>
              </a14:hiddenFill>
            </a:ext>
          </a:extLst>
        </xdr:spPr>
      </xdr:pic>
      <xdr:sp macro="" textlink="">
        <xdr:nvSpPr>
          <xdr:cNvPr id="18" name="楕円 17">
            <a:extLst>
              <a:ext uri="{FF2B5EF4-FFF2-40B4-BE49-F238E27FC236}">
                <a16:creationId xmlns:a16="http://schemas.microsoft.com/office/drawing/2014/main" id="{00000000-0008-0000-0100-000012000000}"/>
              </a:ext>
            </a:extLst>
          </xdr:cNvPr>
          <xdr:cNvSpPr/>
        </xdr:nvSpPr>
        <xdr:spPr>
          <a:xfrm>
            <a:off x="2658198" y="20258000"/>
            <a:ext cx="783502" cy="34762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8" name="吹き出し: 四角形 37">
            <a:extLst>
              <a:ext uri="{FF2B5EF4-FFF2-40B4-BE49-F238E27FC236}">
                <a16:creationId xmlns:a16="http://schemas.microsoft.com/office/drawing/2014/main" id="{00000000-0008-0000-0100-000026000000}"/>
              </a:ext>
            </a:extLst>
          </xdr:cNvPr>
          <xdr:cNvSpPr/>
        </xdr:nvSpPr>
        <xdr:spPr>
          <a:xfrm>
            <a:off x="704851" y="20648515"/>
            <a:ext cx="1968499" cy="236635"/>
          </a:xfrm>
          <a:prstGeom prst="wedgeRectCallout">
            <a:avLst>
              <a:gd name="adj1" fmla="val 53001"/>
              <a:gd name="adj2" fmla="val -82643"/>
            </a:avLst>
          </a:prstGeom>
          <a:solidFill>
            <a:schemeClr val="bg1"/>
          </a:solidFill>
          <a:ln w="38100">
            <a:solidFill>
              <a:srgbClr val="FF0000">
                <a:alpha val="40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lIns="36000" tIns="36000" rIns="36000" bIns="36000" rtlCol="0" anchor="ctr"/>
          <a:lstStyle/>
          <a:p>
            <a:pPr algn="ctr"/>
            <a:r>
              <a:rPr kumimoji="1" lang="ja-JP" altLang="en-US" sz="1200" b="1">
                <a:solidFill>
                  <a:srgbClr val="FF0000"/>
                </a:solidFill>
                <a:latin typeface="+mn-ea"/>
                <a:ea typeface="+mn-ea"/>
              </a:rPr>
              <a:t>最初に選択してください</a:t>
            </a:r>
          </a:p>
        </xdr:txBody>
      </xdr:sp>
      <xdr:sp macro="" textlink="">
        <xdr:nvSpPr>
          <xdr:cNvPr id="43" name="AutoShape 23">
            <a:extLst>
              <a:ext uri="{FF2B5EF4-FFF2-40B4-BE49-F238E27FC236}">
                <a16:creationId xmlns:a16="http://schemas.microsoft.com/office/drawing/2014/main" id="{00000000-0008-0000-0100-00002B000000}"/>
              </a:ext>
            </a:extLst>
          </xdr:cNvPr>
          <xdr:cNvSpPr>
            <a:spLocks noChangeArrowheads="1"/>
          </xdr:cNvSpPr>
        </xdr:nvSpPr>
        <xdr:spPr bwMode="auto">
          <a:xfrm>
            <a:off x="2946401" y="23109984"/>
            <a:ext cx="2279649" cy="988266"/>
          </a:xfrm>
          <a:prstGeom prst="wedgeRoundRectCallout">
            <a:avLst>
              <a:gd name="adj1" fmla="val 35210"/>
              <a:gd name="adj2" fmla="val -97107"/>
              <a:gd name="adj3" fmla="val 16667"/>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ct val="100000"/>
              </a:lnSpc>
              <a:defRPr sz="1000"/>
            </a:pPr>
            <a:r>
              <a:rPr lang="ja-JP" altLang="en-US" sz="1100" baseline="0"/>
              <a:t>軽減税率対象・非課税・その他の税の場合は税区分を「</a:t>
            </a:r>
            <a:r>
              <a:rPr lang="en-US" altLang="ja-JP" sz="1100" baseline="0"/>
              <a:t>8</a:t>
            </a:r>
            <a:r>
              <a:rPr lang="ja-JP" altLang="en-US" sz="1100" baseline="0"/>
              <a:t>％：軽減税率対象」「非：非課税分」「他：その他税」を選択してください。</a:t>
            </a:r>
          </a:p>
        </xdr:txBody>
      </xdr:sp>
      <xdr:sp macro="" textlink="">
        <xdr:nvSpPr>
          <xdr:cNvPr id="44" name="AutoShape 23">
            <a:extLst>
              <a:ext uri="{FF2B5EF4-FFF2-40B4-BE49-F238E27FC236}">
                <a16:creationId xmlns:a16="http://schemas.microsoft.com/office/drawing/2014/main" id="{00000000-0008-0000-0100-00002C000000}"/>
              </a:ext>
            </a:extLst>
          </xdr:cNvPr>
          <xdr:cNvSpPr>
            <a:spLocks noChangeArrowheads="1"/>
          </xdr:cNvSpPr>
        </xdr:nvSpPr>
        <xdr:spPr bwMode="auto">
          <a:xfrm>
            <a:off x="5336592" y="24163046"/>
            <a:ext cx="3312108" cy="468604"/>
          </a:xfrm>
          <a:prstGeom prst="wedgeRoundRectCallout">
            <a:avLst>
              <a:gd name="adj1" fmla="val 1955"/>
              <a:gd name="adj2" fmla="val -76394"/>
              <a:gd name="adj3" fmla="val 16667"/>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ct val="100000"/>
              </a:lnSpc>
              <a:defRPr sz="1000"/>
            </a:pPr>
            <a:r>
              <a:rPr lang="ja-JP" altLang="en-US" sz="1050" b="1" baseline="0">
                <a:solidFill>
                  <a:srgbClr val="FF0000"/>
                </a:solidFill>
              </a:rPr>
              <a:t>個人事業主の方</a:t>
            </a:r>
            <a:endParaRPr lang="en-US" altLang="ja-JP" sz="1050" b="1" baseline="0">
              <a:solidFill>
                <a:srgbClr val="FF0000"/>
              </a:solidFill>
            </a:endParaRPr>
          </a:p>
          <a:p>
            <a:pPr algn="l" rtl="0">
              <a:lnSpc>
                <a:spcPct val="100000"/>
              </a:lnSpc>
              <a:defRPr sz="1000"/>
            </a:pPr>
            <a:r>
              <a:rPr lang="ja-JP" altLang="en-US" sz="1050" b="0" baseline="0"/>
              <a:t>源泉徴収に該当する場合は金額をご記入ください。</a:t>
            </a:r>
          </a:p>
        </xdr:txBody>
      </xdr:sp>
      <xdr:sp macro="" textlink="">
        <xdr:nvSpPr>
          <xdr:cNvPr id="46" name="AutoShape 23">
            <a:extLst>
              <a:ext uri="{FF2B5EF4-FFF2-40B4-BE49-F238E27FC236}">
                <a16:creationId xmlns:a16="http://schemas.microsoft.com/office/drawing/2014/main" id="{00000000-0008-0000-0100-00002E000000}"/>
              </a:ext>
            </a:extLst>
          </xdr:cNvPr>
          <xdr:cNvSpPr>
            <a:spLocks noChangeArrowheads="1"/>
          </xdr:cNvSpPr>
        </xdr:nvSpPr>
        <xdr:spPr bwMode="auto">
          <a:xfrm>
            <a:off x="7421853" y="19908157"/>
            <a:ext cx="1605255" cy="419776"/>
          </a:xfrm>
          <a:prstGeom prst="wedgeRoundRectCallout">
            <a:avLst>
              <a:gd name="adj1" fmla="val 3221"/>
              <a:gd name="adj2" fmla="val 81119"/>
              <a:gd name="adj3" fmla="val 16667"/>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ct val="100000"/>
              </a:lnSpc>
              <a:defRPr sz="1000"/>
            </a:pPr>
            <a:r>
              <a:rPr lang="ja-JP" altLang="en-US" sz="900" baseline="0"/>
              <a:t>コードが不明な方は担当者にお問い合わせください。</a:t>
            </a:r>
            <a:r>
              <a:rPr lang="en-US" altLang="ja-JP" sz="900" baseline="0">
                <a:solidFill>
                  <a:srgbClr val="FF0000"/>
                </a:solidFill>
              </a:rPr>
              <a:t>※</a:t>
            </a:r>
            <a:r>
              <a:rPr lang="ja-JP" altLang="en-US" sz="900" baseline="0">
                <a:solidFill>
                  <a:srgbClr val="FF0000"/>
                </a:solidFill>
              </a:rPr>
              <a:t>３</a:t>
            </a:r>
          </a:p>
        </xdr:txBody>
      </xdr:sp>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4095751" y="19570700"/>
            <a:ext cx="550468" cy="311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solidFill>
                  <a:srgbClr val="FF0000"/>
                </a:solidFill>
              </a:rPr>
              <a:t>※3</a:t>
            </a:r>
            <a:endParaRPr kumimoji="1" lang="ja-JP" altLang="en-US" sz="1600">
              <a:solidFill>
                <a:srgbClr val="FF0000"/>
              </a:solidFill>
            </a:endParaRPr>
          </a:p>
        </xdr:txBody>
      </xdr:sp>
      <xdr:sp macro="" textlink="">
        <xdr:nvSpPr>
          <xdr:cNvPr id="21" name="AutoShape 23">
            <a:extLst>
              <a:ext uri="{FF2B5EF4-FFF2-40B4-BE49-F238E27FC236}">
                <a16:creationId xmlns:a16="http://schemas.microsoft.com/office/drawing/2014/main" id="{00000000-0008-0000-0100-000015000000}"/>
              </a:ext>
            </a:extLst>
          </xdr:cNvPr>
          <xdr:cNvSpPr>
            <a:spLocks noChangeArrowheads="1"/>
          </xdr:cNvSpPr>
        </xdr:nvSpPr>
        <xdr:spPr bwMode="auto">
          <a:xfrm>
            <a:off x="7778750" y="18395950"/>
            <a:ext cx="1397000" cy="403447"/>
          </a:xfrm>
          <a:prstGeom prst="wedgeRoundRectCallout">
            <a:avLst>
              <a:gd name="adj1" fmla="val 3221"/>
              <a:gd name="adj2" fmla="val 81119"/>
              <a:gd name="adj3" fmla="val 16667"/>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ct val="100000"/>
              </a:lnSpc>
              <a:defRPr sz="1000"/>
            </a:pPr>
            <a:r>
              <a:rPr lang="en-US" altLang="ja-JP" sz="900" b="1" baseline="0">
                <a:solidFill>
                  <a:srgbClr val="FF0000"/>
                </a:solidFill>
              </a:rPr>
              <a:t>25</a:t>
            </a:r>
            <a:r>
              <a:rPr lang="ja-JP" altLang="en-US" sz="900" b="1" baseline="0">
                <a:solidFill>
                  <a:srgbClr val="FF0000"/>
                </a:solidFill>
              </a:rPr>
              <a:t>日～末日までの日にちを</a:t>
            </a:r>
            <a:endParaRPr lang="en-US" altLang="ja-JP" sz="900" b="1" baseline="0">
              <a:solidFill>
                <a:srgbClr val="FF0000"/>
              </a:solidFill>
            </a:endParaRPr>
          </a:p>
          <a:p>
            <a:pPr algn="l" rtl="0">
              <a:lnSpc>
                <a:spcPct val="100000"/>
              </a:lnSpc>
              <a:defRPr sz="1000"/>
            </a:pPr>
            <a:r>
              <a:rPr lang="ja-JP" altLang="en-US" sz="900" b="1" baseline="0">
                <a:solidFill>
                  <a:srgbClr val="FF0000"/>
                </a:solidFill>
              </a:rPr>
              <a:t>記入してください。</a:t>
            </a:r>
          </a:p>
        </xdr:txBody>
      </xdr:sp>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30550" y="20510500"/>
            <a:ext cx="755650" cy="3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rgbClr val="FF0000"/>
                </a:solidFill>
              </a:rPr>
              <a:t>＊注＊</a:t>
            </a:r>
          </a:p>
        </xdr:txBody>
      </xdr:sp>
    </xdr:grpSp>
    <xdr:clientData/>
  </xdr:twoCellAnchor>
  <xdr:twoCellAnchor>
    <xdr:from>
      <xdr:col>30</xdr:col>
      <xdr:colOff>197565</xdr:colOff>
      <xdr:row>67</xdr:row>
      <xdr:rowOff>18920</xdr:rowOff>
    </xdr:from>
    <xdr:to>
      <xdr:col>30</xdr:col>
      <xdr:colOff>483342</xdr:colOff>
      <xdr:row>68</xdr:row>
      <xdr:rowOff>33320</xdr:rowOff>
    </xdr:to>
    <xdr:sp macro="" textlink="">
      <xdr:nvSpPr>
        <xdr:cNvPr id="23" name="正方形/長方形 22">
          <a:extLst>
            <a:ext uri="{FF2B5EF4-FFF2-40B4-BE49-F238E27FC236}">
              <a16:creationId xmlns:a16="http://schemas.microsoft.com/office/drawing/2014/main" id="{00000000-0008-0000-0100-000017000000}"/>
            </a:ext>
          </a:extLst>
        </xdr:cNvPr>
        <xdr:cNvSpPr/>
      </xdr:nvSpPr>
      <xdr:spPr>
        <a:xfrm>
          <a:off x="20466765" y="12229970"/>
          <a:ext cx="285777" cy="255700"/>
        </a:xfrm>
        <a:prstGeom prst="rect">
          <a:avLst/>
        </a:prstGeom>
        <a:solidFill>
          <a:schemeClr val="accent3">
            <a:lumMod val="20000"/>
            <a:lumOff val="80000"/>
          </a:schemeClr>
        </a:solidFill>
        <a:ln w="635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lIns="36000" tIns="36000" rIns="36000" bIns="36000" rtlCol="0" anchor="ctr"/>
        <a:lstStyle/>
        <a:p>
          <a:pPr algn="ctr"/>
          <a:endParaRPr kumimoji="1" lang="ja-JP" altLang="en-US" sz="10000">
            <a:solidFill>
              <a:schemeClr val="bg1">
                <a:lumMod val="50000"/>
                <a:alpha val="40000"/>
              </a:schemeClr>
            </a:solidFill>
            <a:latin typeface="+mn-ea"/>
            <a:ea typeface="+mn-ea"/>
          </a:endParaRPr>
        </a:p>
      </xdr:txBody>
    </xdr:sp>
    <xdr:clientData/>
  </xdr:twoCellAnchor>
  <xdr:twoCellAnchor>
    <xdr:from>
      <xdr:col>9</xdr:col>
      <xdr:colOff>426875</xdr:colOff>
      <xdr:row>101</xdr:row>
      <xdr:rowOff>91233</xdr:rowOff>
    </xdr:from>
    <xdr:to>
      <xdr:col>12</xdr:col>
      <xdr:colOff>124207</xdr:colOff>
      <xdr:row>104</xdr:row>
      <xdr:rowOff>110567</xdr:rowOff>
    </xdr:to>
    <xdr:sp macro="" textlink="">
      <xdr:nvSpPr>
        <xdr:cNvPr id="39" name="AutoShape 23">
          <a:extLst>
            <a:ext uri="{FF2B5EF4-FFF2-40B4-BE49-F238E27FC236}">
              <a16:creationId xmlns:a16="http://schemas.microsoft.com/office/drawing/2014/main" id="{00000000-0008-0000-0100-000027000000}"/>
            </a:ext>
          </a:extLst>
        </xdr:cNvPr>
        <xdr:cNvSpPr>
          <a:spLocks noChangeArrowheads="1"/>
        </xdr:cNvSpPr>
      </xdr:nvSpPr>
      <xdr:spPr bwMode="auto">
        <a:xfrm>
          <a:off x="5913275" y="18176033"/>
          <a:ext cx="1526132" cy="1009934"/>
        </a:xfrm>
        <a:prstGeom prst="wedgeRoundRectCallout">
          <a:avLst>
            <a:gd name="adj1" fmla="val -18434"/>
            <a:gd name="adj2" fmla="val 112458"/>
            <a:gd name="adj3" fmla="val 16667"/>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ct val="100000"/>
            </a:lnSpc>
            <a:defRPr sz="1000"/>
          </a:pPr>
          <a:r>
            <a:rPr lang="ja-JP" altLang="en-US" sz="1000" b="0" i="0" u="none" strike="noStrike" baseline="0">
              <a:solidFill>
                <a:srgbClr val="000000"/>
              </a:solidFill>
              <a:latin typeface="ＭＳ Ｐゴシック"/>
              <a:ea typeface="ＭＳ Ｐゴシック"/>
            </a:rPr>
            <a:t>会社名・住所・電話番号等記載の上、社印を忘れずに請求書①に</a:t>
          </a:r>
          <a:r>
            <a:rPr lang="ja-JP" altLang="en-US" sz="1050" b="0" i="0" u="none" strike="noStrike" baseline="0">
              <a:solidFill>
                <a:srgbClr val="000000"/>
              </a:solidFill>
              <a:latin typeface="ＭＳ Ｐゴシック"/>
              <a:ea typeface="ＭＳ Ｐゴシック"/>
            </a:rPr>
            <a:t>押印して</a:t>
          </a:r>
          <a:r>
            <a:rPr lang="ja-JP" altLang="en-US" sz="1000" b="0" i="0" u="none" strike="noStrike" baseline="0">
              <a:solidFill>
                <a:srgbClr val="000000"/>
              </a:solidFill>
              <a:latin typeface="ＭＳ Ｐゴシック"/>
              <a:ea typeface="ＭＳ Ｐゴシック"/>
            </a:rPr>
            <a:t>ください</a:t>
          </a:r>
          <a:endParaRPr lang="ja-JP" altLang="en-US" sz="1100" baseline="0"/>
        </a:p>
      </xdr:txBody>
    </xdr:sp>
    <xdr:clientData/>
  </xdr:twoCellAnchor>
  <xdr:twoCellAnchor editAs="oneCell">
    <xdr:from>
      <xdr:col>19</xdr:col>
      <xdr:colOff>0</xdr:colOff>
      <xdr:row>79</xdr:row>
      <xdr:rowOff>0</xdr:rowOff>
    </xdr:from>
    <xdr:to>
      <xdr:col>29</xdr:col>
      <xdr:colOff>431800</xdr:colOff>
      <xdr:row>113</xdr:row>
      <xdr:rowOff>95250</xdr:rowOff>
    </xdr:to>
    <xdr:sp macro="" textlink="">
      <xdr:nvSpPr>
        <xdr:cNvPr id="3085" name="AutoShape 13">
          <a:extLst>
            <a:ext uri="{FF2B5EF4-FFF2-40B4-BE49-F238E27FC236}">
              <a16:creationId xmlns:a16="http://schemas.microsoft.com/office/drawing/2014/main" id="{00000000-0008-0000-0100-00000D0C0000}"/>
            </a:ext>
          </a:extLst>
        </xdr:cNvPr>
        <xdr:cNvSpPr>
          <a:spLocks noChangeAspect="1" noChangeArrowheads="1"/>
        </xdr:cNvSpPr>
      </xdr:nvSpPr>
      <xdr:spPr bwMode="auto">
        <a:xfrm>
          <a:off x="10407650" y="14420850"/>
          <a:ext cx="9683750" cy="6756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76200</xdr:colOff>
      <xdr:row>1</xdr:row>
      <xdr:rowOff>101600</xdr:rowOff>
    </xdr:from>
    <xdr:to>
      <xdr:col>14</xdr:col>
      <xdr:colOff>438150</xdr:colOff>
      <xdr:row>40</xdr:row>
      <xdr:rowOff>171450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76200" y="406400"/>
          <a:ext cx="9963150" cy="7080250"/>
          <a:chOff x="76200" y="400050"/>
          <a:chExt cx="8896350" cy="6921500"/>
        </a:xfrm>
      </xdr:grpSpPr>
      <xdr:pic>
        <xdr:nvPicPr>
          <xdr:cNvPr id="4" name="図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1016000"/>
            <a:ext cx="8751966" cy="6305550"/>
          </a:xfrm>
          <a:prstGeom prst="rect">
            <a:avLst/>
          </a:prstGeom>
          <a:noFill/>
          <a:ln w="12700">
            <a:solidFill>
              <a:schemeClr val="tx1"/>
            </a:solidFill>
          </a:ln>
          <a:extLst>
            <a:ext uri="{909E8E84-426E-40DD-AFC4-6F175D3DCCD1}">
              <a14:hiddenFill xmlns:a14="http://schemas.microsoft.com/office/drawing/2010/main">
                <a:solidFill>
                  <a:srgbClr val="FFFFFF"/>
                </a:solidFill>
              </a14:hiddenFill>
            </a:ext>
          </a:extLst>
        </xdr:spPr>
      </xdr:pic>
      <xdr:sp macro="" textlink="">
        <xdr:nvSpPr>
          <xdr:cNvPr id="77" name="AutoShape 23">
            <a:extLst>
              <a:ext uri="{FF2B5EF4-FFF2-40B4-BE49-F238E27FC236}">
                <a16:creationId xmlns:a16="http://schemas.microsoft.com/office/drawing/2014/main" id="{00000000-0008-0000-0100-00004D000000}"/>
              </a:ext>
            </a:extLst>
          </xdr:cNvPr>
          <xdr:cNvSpPr>
            <a:spLocks noChangeArrowheads="1"/>
          </xdr:cNvSpPr>
        </xdr:nvSpPr>
        <xdr:spPr bwMode="auto">
          <a:xfrm>
            <a:off x="5710384" y="400050"/>
            <a:ext cx="1687366" cy="670468"/>
          </a:xfrm>
          <a:prstGeom prst="wedgeRoundRectCallout">
            <a:avLst>
              <a:gd name="adj1" fmla="val -28004"/>
              <a:gd name="adj2" fmla="val 144825"/>
              <a:gd name="adj3" fmla="val 16667"/>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ct val="100000"/>
              </a:lnSpc>
              <a:defRPr sz="1000"/>
            </a:pPr>
            <a:r>
              <a:rPr lang="ja-JP" altLang="en-US" sz="1000" b="0" i="0" u="none" strike="noStrike" baseline="0">
                <a:solidFill>
                  <a:srgbClr val="000000"/>
                </a:solidFill>
                <a:latin typeface="ＭＳ Ｐゴシック"/>
                <a:ea typeface="ＭＳ Ｐゴシック"/>
              </a:rPr>
              <a:t>会社名・住所・電話番号等記載の上、社印を忘れずに請求書①に</a:t>
            </a:r>
            <a:r>
              <a:rPr lang="ja-JP" altLang="en-US" sz="1050" b="0" i="0" u="none" strike="noStrike" baseline="0">
                <a:solidFill>
                  <a:srgbClr val="000000"/>
                </a:solidFill>
                <a:latin typeface="ＭＳ Ｐゴシック"/>
                <a:ea typeface="ＭＳ Ｐゴシック"/>
              </a:rPr>
              <a:t>押印して</a:t>
            </a:r>
            <a:r>
              <a:rPr lang="ja-JP" altLang="en-US" sz="1000" b="0" i="0" u="none" strike="noStrike" baseline="0">
                <a:solidFill>
                  <a:srgbClr val="000000"/>
                </a:solidFill>
                <a:latin typeface="ＭＳ Ｐゴシック"/>
                <a:ea typeface="ＭＳ Ｐゴシック"/>
              </a:rPr>
              <a:t>ください</a:t>
            </a:r>
            <a:endParaRPr lang="ja-JP" altLang="en-US" sz="1100" baseline="0"/>
          </a:p>
        </xdr:txBody>
      </xdr:sp>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8167633" y="5911849"/>
            <a:ext cx="578654" cy="3435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solidFill>
                  <a:srgbClr val="FF0000"/>
                </a:solidFill>
              </a:rPr>
              <a:t>※2</a:t>
            </a:r>
            <a:endParaRPr kumimoji="1" lang="ja-JP" altLang="en-US" sz="1600">
              <a:solidFill>
                <a:srgbClr val="FF0000"/>
              </a:solidFill>
            </a:endParaRPr>
          </a:p>
        </xdr:txBody>
      </xdr:sp>
      <xdr:sp macro="" textlink="">
        <xdr:nvSpPr>
          <xdr:cNvPr id="2" name="楕円 1">
            <a:extLst>
              <a:ext uri="{FF2B5EF4-FFF2-40B4-BE49-F238E27FC236}">
                <a16:creationId xmlns:a16="http://schemas.microsoft.com/office/drawing/2014/main" id="{00000000-0008-0000-0100-000002000000}"/>
              </a:ext>
            </a:extLst>
          </xdr:cNvPr>
          <xdr:cNvSpPr/>
        </xdr:nvSpPr>
        <xdr:spPr>
          <a:xfrm>
            <a:off x="1031594" y="2328041"/>
            <a:ext cx="784506" cy="33848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1394615" y="3707369"/>
            <a:ext cx="561785" cy="3528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solidFill>
                  <a:srgbClr val="FF0000"/>
                </a:solidFill>
              </a:rPr>
              <a:t>※</a:t>
            </a:r>
            <a:r>
              <a:rPr kumimoji="1" lang="ja-JP" altLang="en-US" sz="1600">
                <a:solidFill>
                  <a:srgbClr val="FF0000"/>
                </a:solidFill>
              </a:rPr>
              <a:t>１</a:t>
            </a:r>
          </a:p>
        </xdr:txBody>
      </xdr:sp>
      <xdr:sp macro="" textlink="">
        <xdr:nvSpPr>
          <xdr:cNvPr id="10" name="吹き出し: 四角形 9">
            <a:extLst>
              <a:ext uri="{FF2B5EF4-FFF2-40B4-BE49-F238E27FC236}">
                <a16:creationId xmlns:a16="http://schemas.microsoft.com/office/drawing/2014/main" id="{00000000-0008-0000-0100-00000A000000}"/>
              </a:ext>
            </a:extLst>
          </xdr:cNvPr>
          <xdr:cNvSpPr/>
        </xdr:nvSpPr>
        <xdr:spPr>
          <a:xfrm>
            <a:off x="1771651" y="2635250"/>
            <a:ext cx="1650999" cy="228600"/>
          </a:xfrm>
          <a:prstGeom prst="wedgeRectCallout">
            <a:avLst>
              <a:gd name="adj1" fmla="val -57666"/>
              <a:gd name="adj2" fmla="val -45278"/>
            </a:avLst>
          </a:prstGeom>
          <a:solidFill>
            <a:schemeClr val="bg1"/>
          </a:solidFill>
          <a:ln w="38100">
            <a:solidFill>
              <a:srgbClr val="FF0000">
                <a:alpha val="40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lIns="36000" tIns="36000" rIns="36000" bIns="36000" rtlCol="0" anchor="ctr"/>
          <a:lstStyle/>
          <a:p>
            <a:pPr algn="ctr"/>
            <a:r>
              <a:rPr kumimoji="1" lang="ja-JP" altLang="en-US" sz="1200" b="1">
                <a:solidFill>
                  <a:srgbClr val="FF0000"/>
                </a:solidFill>
                <a:latin typeface="+mn-ea"/>
                <a:ea typeface="+mn-ea"/>
              </a:rPr>
              <a:t>最初に選択してください</a:t>
            </a:r>
          </a:p>
        </xdr:txBody>
      </xdr:sp>
      <xdr:sp macro="" textlink="">
        <xdr:nvSpPr>
          <xdr:cNvPr id="29" name="AutoShape 23">
            <a:extLst>
              <a:ext uri="{FF2B5EF4-FFF2-40B4-BE49-F238E27FC236}">
                <a16:creationId xmlns:a16="http://schemas.microsoft.com/office/drawing/2014/main" id="{00000000-0008-0000-0100-00001D000000}"/>
              </a:ext>
            </a:extLst>
          </xdr:cNvPr>
          <xdr:cNvSpPr>
            <a:spLocks noChangeArrowheads="1"/>
          </xdr:cNvSpPr>
        </xdr:nvSpPr>
        <xdr:spPr bwMode="auto">
          <a:xfrm>
            <a:off x="7270492" y="2080208"/>
            <a:ext cx="1617954" cy="403447"/>
          </a:xfrm>
          <a:prstGeom prst="wedgeRoundRectCallout">
            <a:avLst>
              <a:gd name="adj1" fmla="val 3221"/>
              <a:gd name="adj2" fmla="val 81119"/>
              <a:gd name="adj3" fmla="val 16667"/>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ct val="100000"/>
              </a:lnSpc>
              <a:defRPr sz="1000"/>
            </a:pPr>
            <a:r>
              <a:rPr lang="ja-JP" altLang="en-US" sz="900" baseline="0"/>
              <a:t>コードが不明な方は担当者にお問い合わせください。</a:t>
            </a:r>
            <a:r>
              <a:rPr lang="en-US" altLang="ja-JP" sz="900" baseline="0">
                <a:solidFill>
                  <a:srgbClr val="FF0000"/>
                </a:solidFill>
              </a:rPr>
              <a:t>※</a:t>
            </a:r>
            <a:r>
              <a:rPr lang="ja-JP" altLang="en-US" sz="900" baseline="0">
                <a:solidFill>
                  <a:srgbClr val="FF0000"/>
                </a:solidFill>
              </a:rPr>
              <a:t>３</a:t>
            </a:r>
          </a:p>
        </xdr:txBody>
      </xdr:sp>
      <xdr:sp macro="" textlink="">
        <xdr:nvSpPr>
          <xdr:cNvPr id="32" name="AutoShape 23">
            <a:extLst>
              <a:ext uri="{FF2B5EF4-FFF2-40B4-BE49-F238E27FC236}">
                <a16:creationId xmlns:a16="http://schemas.microsoft.com/office/drawing/2014/main" id="{00000000-0008-0000-0100-000020000000}"/>
              </a:ext>
            </a:extLst>
          </xdr:cNvPr>
          <xdr:cNvSpPr>
            <a:spLocks noChangeArrowheads="1"/>
          </xdr:cNvSpPr>
        </xdr:nvSpPr>
        <xdr:spPr bwMode="auto">
          <a:xfrm>
            <a:off x="201838" y="4095882"/>
            <a:ext cx="1870594" cy="560223"/>
          </a:xfrm>
          <a:prstGeom prst="wedgeRoundRectCallout">
            <a:avLst>
              <a:gd name="adj1" fmla="val -9088"/>
              <a:gd name="adj2" fmla="val -112407"/>
              <a:gd name="adj3" fmla="val 16667"/>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ct val="100000"/>
              </a:lnSpc>
              <a:defRPr sz="1000"/>
            </a:pPr>
            <a:r>
              <a:rPr lang="ja-JP" altLang="en-US" sz="900" b="0" baseline="0"/>
              <a:t>契約分の場合は</a:t>
            </a:r>
            <a:endParaRPr lang="en-US" altLang="ja-JP" sz="900" b="0" baseline="0"/>
          </a:p>
          <a:p>
            <a:pPr algn="l" rtl="0">
              <a:lnSpc>
                <a:spcPct val="100000"/>
              </a:lnSpc>
              <a:defRPr sz="1000"/>
            </a:pPr>
            <a:r>
              <a:rPr lang="ja-JP" altLang="en-US" sz="900" b="0" baseline="0"/>
              <a:t>プルダウンリストより「当月出来高」を選択して下さい。</a:t>
            </a:r>
            <a:endParaRPr lang="en-US" altLang="ja-JP" sz="900" b="0" baseline="0"/>
          </a:p>
        </xdr:txBody>
      </xdr:sp>
      <xdr:sp macro="" textlink="">
        <xdr:nvSpPr>
          <xdr:cNvPr id="36" name="AutoShape 23">
            <a:extLst>
              <a:ext uri="{FF2B5EF4-FFF2-40B4-BE49-F238E27FC236}">
                <a16:creationId xmlns:a16="http://schemas.microsoft.com/office/drawing/2014/main" id="{00000000-0008-0000-0100-000024000000}"/>
              </a:ext>
            </a:extLst>
          </xdr:cNvPr>
          <xdr:cNvSpPr>
            <a:spLocks noChangeArrowheads="1"/>
          </xdr:cNvSpPr>
        </xdr:nvSpPr>
        <xdr:spPr bwMode="auto">
          <a:xfrm>
            <a:off x="5391602" y="6292594"/>
            <a:ext cx="3339648" cy="406656"/>
          </a:xfrm>
          <a:prstGeom prst="wedgeRoundRectCallout">
            <a:avLst>
              <a:gd name="adj1" fmla="val 740"/>
              <a:gd name="adj2" fmla="val -100350"/>
              <a:gd name="adj3" fmla="val 16667"/>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ct val="100000"/>
              </a:lnSpc>
              <a:defRPr sz="1000"/>
            </a:pPr>
            <a:r>
              <a:rPr lang="ja-JP" altLang="en-US" sz="1050" b="1" baseline="0">
                <a:solidFill>
                  <a:srgbClr val="FF0000"/>
                </a:solidFill>
              </a:rPr>
              <a:t>個人事業主の方</a:t>
            </a:r>
            <a:endParaRPr lang="en-US" altLang="ja-JP" sz="1050" b="1" baseline="0">
              <a:solidFill>
                <a:srgbClr val="FF0000"/>
              </a:solidFill>
            </a:endParaRPr>
          </a:p>
          <a:p>
            <a:pPr algn="l" rtl="0">
              <a:lnSpc>
                <a:spcPct val="100000"/>
              </a:lnSpc>
              <a:defRPr sz="1000"/>
            </a:pPr>
            <a:r>
              <a:rPr lang="ja-JP" altLang="en-US" sz="1050" b="0" baseline="0"/>
              <a:t>源泉徴収に該当する場合は金額をご記入ください。</a:t>
            </a:r>
          </a:p>
        </xdr:txBody>
      </xdr:sp>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4105274" y="1594373"/>
            <a:ext cx="550468" cy="3437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solidFill>
                  <a:srgbClr val="FF0000"/>
                </a:solidFill>
              </a:rPr>
              <a:t>※3</a:t>
            </a:r>
            <a:endParaRPr kumimoji="1" lang="ja-JP" altLang="en-US" sz="1600">
              <a:solidFill>
                <a:srgbClr val="FF0000"/>
              </a:solidFill>
            </a:endParaRPr>
          </a:p>
        </xdr:txBody>
      </xdr:sp>
      <xdr:sp macro="" textlink="">
        <xdr:nvSpPr>
          <xdr:cNvPr id="27" name="AutoShape 23">
            <a:extLst>
              <a:ext uri="{FF2B5EF4-FFF2-40B4-BE49-F238E27FC236}">
                <a16:creationId xmlns:a16="http://schemas.microsoft.com/office/drawing/2014/main" id="{00000000-0008-0000-0100-00001B000000}"/>
              </a:ext>
            </a:extLst>
          </xdr:cNvPr>
          <xdr:cNvSpPr>
            <a:spLocks noChangeArrowheads="1"/>
          </xdr:cNvSpPr>
        </xdr:nvSpPr>
        <xdr:spPr bwMode="auto">
          <a:xfrm>
            <a:off x="7575550" y="450850"/>
            <a:ext cx="1397000" cy="403447"/>
          </a:xfrm>
          <a:prstGeom prst="wedgeRoundRectCallout">
            <a:avLst>
              <a:gd name="adj1" fmla="val 3221"/>
              <a:gd name="adj2" fmla="val 81119"/>
              <a:gd name="adj3" fmla="val 16667"/>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ct val="100000"/>
              </a:lnSpc>
              <a:defRPr sz="1000"/>
            </a:pPr>
            <a:r>
              <a:rPr lang="en-US" altLang="ja-JP" sz="900" b="1" baseline="0">
                <a:solidFill>
                  <a:srgbClr val="FF0000"/>
                </a:solidFill>
              </a:rPr>
              <a:t>25</a:t>
            </a:r>
            <a:r>
              <a:rPr lang="ja-JP" altLang="en-US" sz="900" b="1" baseline="0">
                <a:solidFill>
                  <a:srgbClr val="FF0000"/>
                </a:solidFill>
              </a:rPr>
              <a:t>日～末日までの日にちを</a:t>
            </a:r>
            <a:endParaRPr lang="en-US" altLang="ja-JP" sz="900" b="1" baseline="0">
              <a:solidFill>
                <a:srgbClr val="FF0000"/>
              </a:solidFill>
            </a:endParaRPr>
          </a:p>
          <a:p>
            <a:pPr algn="l" rtl="0">
              <a:lnSpc>
                <a:spcPct val="100000"/>
              </a:lnSpc>
              <a:defRPr sz="1000"/>
            </a:pPr>
            <a:r>
              <a:rPr lang="ja-JP" altLang="en-US" sz="900" b="1" baseline="0">
                <a:solidFill>
                  <a:srgbClr val="FF0000"/>
                </a:solidFill>
              </a:rPr>
              <a:t>記入してください。</a:t>
            </a:r>
          </a:p>
        </xdr:txBody>
      </xdr:sp>
      <xdr:pic>
        <xdr:nvPicPr>
          <xdr:cNvPr id="49" name="図 48">
            <a:extLst>
              <a:ext uri="{FF2B5EF4-FFF2-40B4-BE49-F238E27FC236}">
                <a16:creationId xmlns:a16="http://schemas.microsoft.com/office/drawing/2014/main" id="{00000000-0008-0000-0100-000031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65750" y="6737350"/>
            <a:ext cx="3135943" cy="38735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8185150" y="6775450"/>
            <a:ext cx="578654" cy="3435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solidFill>
                  <a:srgbClr val="FF0000"/>
                </a:solidFill>
              </a:rPr>
              <a:t>※4</a:t>
            </a:r>
            <a:endParaRPr kumimoji="1" lang="ja-JP" altLang="en-US" sz="1600">
              <a:solidFill>
                <a:srgbClr val="FF0000"/>
              </a:solidFill>
            </a:endParaRPr>
          </a:p>
        </xdr:txBody>
      </xdr:sp>
      <xdr:sp macro="" textlink="">
        <xdr:nvSpPr>
          <xdr:cNvPr id="3772" name="テキスト ボックス 3771">
            <a:extLst>
              <a:ext uri="{FF2B5EF4-FFF2-40B4-BE49-F238E27FC236}">
                <a16:creationId xmlns:a16="http://schemas.microsoft.com/office/drawing/2014/main" id="{00000000-0008-0000-0100-0000BC0E0000}"/>
              </a:ext>
            </a:extLst>
          </xdr:cNvPr>
          <xdr:cNvSpPr txBox="1"/>
        </xdr:nvSpPr>
        <xdr:spPr>
          <a:xfrm>
            <a:off x="527050" y="2527300"/>
            <a:ext cx="755650" cy="3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rgbClr val="FF0000"/>
                </a:solidFill>
              </a:rPr>
              <a:t>＊注＊</a:t>
            </a:r>
          </a:p>
        </xdr:txBody>
      </xdr:sp>
    </xdr:grpSp>
    <xdr:clientData/>
  </xdr:twoCellAnchor>
  <xdr:twoCellAnchor>
    <xdr:from>
      <xdr:col>0</xdr:col>
      <xdr:colOff>95250</xdr:colOff>
      <xdr:row>62</xdr:row>
      <xdr:rowOff>215900</xdr:rowOff>
    </xdr:from>
    <xdr:to>
      <xdr:col>15</xdr:col>
      <xdr:colOff>42636</xdr:colOff>
      <xdr:row>100</xdr:row>
      <xdr:rowOff>132900</xdr:rowOff>
    </xdr:to>
    <xdr:grpSp>
      <xdr:nvGrpSpPr>
        <xdr:cNvPr id="30" name="グループ化 29">
          <a:extLst>
            <a:ext uri="{FF2B5EF4-FFF2-40B4-BE49-F238E27FC236}">
              <a16:creationId xmlns:a16="http://schemas.microsoft.com/office/drawing/2014/main" id="{00000000-0008-0000-0100-00001E000000}"/>
            </a:ext>
          </a:extLst>
        </xdr:cNvPr>
        <xdr:cNvGrpSpPr/>
      </xdr:nvGrpSpPr>
      <xdr:grpSpPr>
        <a:xfrm>
          <a:off x="95250" y="11512550"/>
          <a:ext cx="10234386" cy="6965500"/>
          <a:chOff x="95250" y="11252200"/>
          <a:chExt cx="9091386" cy="6800400"/>
        </a:xfrm>
      </xdr:grpSpPr>
      <xdr:pic>
        <xdr:nvPicPr>
          <xdr:cNvPr id="74" name="図 73">
            <a:extLst>
              <a:ext uri="{FF2B5EF4-FFF2-40B4-BE49-F238E27FC236}">
                <a16:creationId xmlns:a16="http://schemas.microsoft.com/office/drawing/2014/main" id="{00000000-0008-0000-0100-00004A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250" y="11766550"/>
            <a:ext cx="8724900" cy="6286050"/>
          </a:xfrm>
          <a:prstGeom prst="rect">
            <a:avLst/>
          </a:prstGeom>
          <a:noFill/>
          <a:ln w="12700">
            <a:solidFill>
              <a:schemeClr val="tx1"/>
            </a:solidFill>
          </a:ln>
          <a:extLst>
            <a:ext uri="{909E8E84-426E-40DD-AFC4-6F175D3DCCD1}">
              <a14:hiddenFill xmlns:a14="http://schemas.microsoft.com/office/drawing/2010/main">
                <a:solidFill>
                  <a:srgbClr val="FFFFFF"/>
                </a:solidFill>
              </a14:hiddenFill>
            </a:ext>
          </a:extLst>
        </xdr:spPr>
      </xdr:pic>
      <xdr:sp macro="" textlink="">
        <xdr:nvSpPr>
          <xdr:cNvPr id="17" name="楕円 16">
            <a:extLst>
              <a:ext uri="{FF2B5EF4-FFF2-40B4-BE49-F238E27FC236}">
                <a16:creationId xmlns:a16="http://schemas.microsoft.com/office/drawing/2014/main" id="{00000000-0008-0000-0100-000011000000}"/>
              </a:ext>
            </a:extLst>
          </xdr:cNvPr>
          <xdr:cNvSpPr/>
        </xdr:nvSpPr>
        <xdr:spPr>
          <a:xfrm>
            <a:off x="1803698" y="13067443"/>
            <a:ext cx="831552" cy="33241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7" name="吹き出し: 四角形 36">
            <a:extLst>
              <a:ext uri="{FF2B5EF4-FFF2-40B4-BE49-F238E27FC236}">
                <a16:creationId xmlns:a16="http://schemas.microsoft.com/office/drawing/2014/main" id="{00000000-0008-0000-0100-000025000000}"/>
              </a:ext>
            </a:extLst>
          </xdr:cNvPr>
          <xdr:cNvSpPr/>
        </xdr:nvSpPr>
        <xdr:spPr>
          <a:xfrm>
            <a:off x="1676400" y="13471462"/>
            <a:ext cx="1639207" cy="231838"/>
          </a:xfrm>
          <a:prstGeom prst="wedgeRectCallout">
            <a:avLst>
              <a:gd name="adj1" fmla="val 1709"/>
              <a:gd name="adj2" fmla="val -88152"/>
            </a:avLst>
          </a:prstGeom>
          <a:solidFill>
            <a:schemeClr val="bg1"/>
          </a:solidFill>
          <a:ln w="38100">
            <a:solidFill>
              <a:srgbClr val="FF0000">
                <a:alpha val="40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lIns="36000" tIns="36000" rIns="36000" bIns="36000" rtlCol="0" anchor="ctr"/>
          <a:lstStyle/>
          <a:p>
            <a:pPr algn="ctr"/>
            <a:r>
              <a:rPr kumimoji="1" lang="ja-JP" altLang="en-US" sz="1200" b="1">
                <a:solidFill>
                  <a:srgbClr val="FF0000"/>
                </a:solidFill>
                <a:latin typeface="+mn-ea"/>
                <a:ea typeface="+mn-ea"/>
              </a:rPr>
              <a:t>最初に選択してください</a:t>
            </a:r>
          </a:p>
        </xdr:txBody>
      </xdr:sp>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618671" y="14838136"/>
            <a:ext cx="2020467" cy="1101270"/>
          </a:xfrm>
          <a:prstGeom prst="rect">
            <a:avLst/>
          </a:prstGeom>
          <a:solidFill>
            <a:schemeClr val="accent6"/>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t"/>
          <a:lstStyle/>
          <a:p>
            <a:r>
              <a:rPr kumimoji="1" lang="en-US" altLang="ja-JP" sz="1100"/>
              <a:t>※</a:t>
            </a:r>
            <a:r>
              <a:rPr kumimoji="1" lang="ja-JP" altLang="en-US" sz="1100"/>
              <a:t>請求書内容が１枚で書ききれない場合は、</a:t>
            </a:r>
            <a:r>
              <a:rPr kumimoji="1" lang="en-US" altLang="ja-JP" sz="1100"/>
              <a:t>1</a:t>
            </a:r>
            <a:r>
              <a:rPr kumimoji="1" lang="ja-JP" altLang="en-US" sz="1100"/>
              <a:t>行目プルダウンより「別紙明細書」を選択の上請求明細書シートにご記入ください。</a:t>
            </a:r>
            <a:r>
              <a:rPr kumimoji="1" lang="en-US" altLang="ja-JP" sz="1100"/>
              <a:t>&gt;</a:t>
            </a:r>
            <a:endParaRPr kumimoji="1" lang="ja-JP" altLang="en-US" sz="1100"/>
          </a:p>
        </xdr:txBody>
      </xdr:sp>
      <xdr:sp macro="" textlink="">
        <xdr:nvSpPr>
          <xdr:cNvPr id="45" name="AutoShape 23">
            <a:extLst>
              <a:ext uri="{FF2B5EF4-FFF2-40B4-BE49-F238E27FC236}">
                <a16:creationId xmlns:a16="http://schemas.microsoft.com/office/drawing/2014/main" id="{00000000-0008-0000-0100-00002D000000}"/>
              </a:ext>
            </a:extLst>
          </xdr:cNvPr>
          <xdr:cNvSpPr>
            <a:spLocks noChangeArrowheads="1"/>
          </xdr:cNvSpPr>
        </xdr:nvSpPr>
        <xdr:spPr bwMode="auto">
          <a:xfrm>
            <a:off x="5426269" y="17068541"/>
            <a:ext cx="3355781" cy="425709"/>
          </a:xfrm>
          <a:prstGeom prst="wedgeRoundRectCallout">
            <a:avLst>
              <a:gd name="adj1" fmla="val 939"/>
              <a:gd name="adj2" fmla="val -92499"/>
              <a:gd name="adj3" fmla="val 16667"/>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ct val="100000"/>
              </a:lnSpc>
              <a:defRPr sz="1000"/>
            </a:pPr>
            <a:r>
              <a:rPr lang="ja-JP" altLang="en-US" sz="1050" b="1" baseline="0">
                <a:solidFill>
                  <a:srgbClr val="FF0000"/>
                </a:solidFill>
              </a:rPr>
              <a:t>個人事業主の方</a:t>
            </a:r>
            <a:endParaRPr lang="en-US" altLang="ja-JP" sz="1050" b="1" baseline="0">
              <a:solidFill>
                <a:srgbClr val="FF0000"/>
              </a:solidFill>
            </a:endParaRPr>
          </a:p>
          <a:p>
            <a:pPr algn="l" rtl="0">
              <a:lnSpc>
                <a:spcPct val="100000"/>
              </a:lnSpc>
              <a:defRPr sz="1000"/>
            </a:pPr>
            <a:r>
              <a:rPr lang="ja-JP" altLang="en-US" sz="1050" b="0" baseline="0"/>
              <a:t>源泉徴収に該当する場合は金額をご記入ください。</a:t>
            </a:r>
          </a:p>
        </xdr:txBody>
      </xdr:sp>
      <xdr:sp macro="" textlink="">
        <xdr:nvSpPr>
          <xdr:cNvPr id="47" name="AutoShape 23">
            <a:extLst>
              <a:ext uri="{FF2B5EF4-FFF2-40B4-BE49-F238E27FC236}">
                <a16:creationId xmlns:a16="http://schemas.microsoft.com/office/drawing/2014/main" id="{00000000-0008-0000-0100-00002F000000}"/>
              </a:ext>
            </a:extLst>
          </xdr:cNvPr>
          <xdr:cNvSpPr>
            <a:spLocks noChangeArrowheads="1"/>
          </xdr:cNvSpPr>
        </xdr:nvSpPr>
        <xdr:spPr bwMode="auto">
          <a:xfrm>
            <a:off x="7581381" y="12867433"/>
            <a:ext cx="1605255" cy="393599"/>
          </a:xfrm>
          <a:prstGeom prst="wedgeRoundRectCallout">
            <a:avLst>
              <a:gd name="adj1" fmla="val 3221"/>
              <a:gd name="adj2" fmla="val 81119"/>
              <a:gd name="adj3" fmla="val 16667"/>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ct val="100000"/>
              </a:lnSpc>
              <a:defRPr sz="1000"/>
            </a:pPr>
            <a:r>
              <a:rPr lang="ja-JP" altLang="en-US" sz="900" baseline="0"/>
              <a:t>コードが不明な方は担当者にお問い合わせください。</a:t>
            </a:r>
            <a:r>
              <a:rPr lang="en-US" altLang="ja-JP" sz="900" baseline="0">
                <a:solidFill>
                  <a:srgbClr val="FF0000"/>
                </a:solidFill>
              </a:rPr>
              <a:t>※</a:t>
            </a:r>
            <a:r>
              <a:rPr lang="ja-JP" altLang="en-US" sz="900" baseline="0">
                <a:solidFill>
                  <a:srgbClr val="FF0000"/>
                </a:solidFill>
              </a:rPr>
              <a:t>３</a:t>
            </a:r>
          </a:p>
        </xdr:txBody>
      </xdr:sp>
      <xdr:sp macro="" textlink="">
        <xdr:nvSpPr>
          <xdr:cNvPr id="48" name="AutoShape 23">
            <a:extLst>
              <a:ext uri="{FF2B5EF4-FFF2-40B4-BE49-F238E27FC236}">
                <a16:creationId xmlns:a16="http://schemas.microsoft.com/office/drawing/2014/main" id="{00000000-0008-0000-0100-000030000000}"/>
              </a:ext>
            </a:extLst>
          </xdr:cNvPr>
          <xdr:cNvSpPr>
            <a:spLocks noChangeArrowheads="1"/>
          </xdr:cNvSpPr>
        </xdr:nvSpPr>
        <xdr:spPr bwMode="auto">
          <a:xfrm>
            <a:off x="5797551" y="11296650"/>
            <a:ext cx="1676400" cy="650317"/>
          </a:xfrm>
          <a:prstGeom prst="wedgeRoundRectCallout">
            <a:avLst>
              <a:gd name="adj1" fmla="val -25507"/>
              <a:gd name="adj2" fmla="val 118461"/>
              <a:gd name="adj3" fmla="val 16667"/>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ct val="100000"/>
              </a:lnSpc>
              <a:defRPr sz="1000"/>
            </a:pPr>
            <a:r>
              <a:rPr lang="ja-JP" altLang="en-US" sz="1000" b="0" i="0" u="none" strike="noStrike" baseline="0">
                <a:solidFill>
                  <a:srgbClr val="000000"/>
                </a:solidFill>
                <a:latin typeface="ＭＳ Ｐゴシック"/>
                <a:ea typeface="ＭＳ Ｐゴシック"/>
              </a:rPr>
              <a:t>会社名・住所・電話番号等記載の上、社印を忘れずに請求書①に</a:t>
            </a:r>
            <a:r>
              <a:rPr lang="ja-JP" altLang="en-US" sz="1050" b="0" i="0" u="none" strike="noStrike" baseline="0">
                <a:solidFill>
                  <a:srgbClr val="000000"/>
                </a:solidFill>
                <a:latin typeface="ＭＳ Ｐゴシック"/>
                <a:ea typeface="ＭＳ Ｐゴシック"/>
              </a:rPr>
              <a:t>押印して</a:t>
            </a:r>
            <a:r>
              <a:rPr lang="ja-JP" altLang="en-US" sz="1000" b="0" i="0" u="none" strike="noStrike" baseline="0">
                <a:solidFill>
                  <a:srgbClr val="000000"/>
                </a:solidFill>
                <a:latin typeface="ＭＳ Ｐゴシック"/>
                <a:ea typeface="ＭＳ Ｐゴシック"/>
              </a:rPr>
              <a:t>ください</a:t>
            </a:r>
            <a:endParaRPr lang="ja-JP" altLang="en-US" sz="1100" baseline="0"/>
          </a:p>
        </xdr:txBody>
      </xdr:sp>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4165600" y="12363450"/>
            <a:ext cx="550468" cy="3437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solidFill>
                  <a:srgbClr val="FF0000"/>
                </a:solidFill>
              </a:rPr>
              <a:t>※3</a:t>
            </a:r>
            <a:endParaRPr kumimoji="1" lang="ja-JP" altLang="en-US" sz="1600">
              <a:solidFill>
                <a:srgbClr val="FF0000"/>
              </a:solidFill>
            </a:endParaRPr>
          </a:p>
        </xdr:txBody>
      </xdr:sp>
      <xdr:sp macro="" textlink="">
        <xdr:nvSpPr>
          <xdr:cNvPr id="31" name="AutoShape 23">
            <a:extLst>
              <a:ext uri="{FF2B5EF4-FFF2-40B4-BE49-F238E27FC236}">
                <a16:creationId xmlns:a16="http://schemas.microsoft.com/office/drawing/2014/main" id="{00000000-0008-0000-0100-00001F000000}"/>
              </a:ext>
            </a:extLst>
          </xdr:cNvPr>
          <xdr:cNvSpPr>
            <a:spLocks noChangeArrowheads="1"/>
          </xdr:cNvSpPr>
        </xdr:nvSpPr>
        <xdr:spPr bwMode="auto">
          <a:xfrm>
            <a:off x="7734300" y="11252200"/>
            <a:ext cx="1397000" cy="403447"/>
          </a:xfrm>
          <a:prstGeom prst="wedgeRoundRectCallout">
            <a:avLst>
              <a:gd name="adj1" fmla="val 3221"/>
              <a:gd name="adj2" fmla="val 81119"/>
              <a:gd name="adj3" fmla="val 16667"/>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ct val="100000"/>
              </a:lnSpc>
              <a:defRPr sz="1000"/>
            </a:pPr>
            <a:r>
              <a:rPr lang="en-US" altLang="ja-JP" sz="900" b="1" baseline="0">
                <a:solidFill>
                  <a:srgbClr val="FF0000"/>
                </a:solidFill>
              </a:rPr>
              <a:t>25</a:t>
            </a:r>
            <a:r>
              <a:rPr lang="ja-JP" altLang="en-US" sz="900" b="1" baseline="0">
                <a:solidFill>
                  <a:srgbClr val="FF0000"/>
                </a:solidFill>
              </a:rPr>
              <a:t>日～末日までの日にちを</a:t>
            </a:r>
            <a:endParaRPr lang="en-US" altLang="ja-JP" sz="900" b="1" baseline="0">
              <a:solidFill>
                <a:srgbClr val="FF0000"/>
              </a:solidFill>
            </a:endParaRPr>
          </a:p>
          <a:p>
            <a:pPr algn="l" rtl="0">
              <a:lnSpc>
                <a:spcPct val="100000"/>
              </a:lnSpc>
              <a:defRPr sz="1000"/>
            </a:pPr>
            <a:r>
              <a:rPr lang="ja-JP" altLang="en-US" sz="900" b="1" baseline="0">
                <a:solidFill>
                  <a:srgbClr val="FF0000"/>
                </a:solidFill>
              </a:rPr>
              <a:t>記入してください。</a:t>
            </a: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1066800" y="13277850"/>
            <a:ext cx="755650" cy="3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rgbClr val="FF0000"/>
                </a:solidFill>
              </a:rPr>
              <a:t>＊注＊</a:t>
            </a:r>
          </a:p>
        </xdr:txBody>
      </xdr:sp>
    </xdr:grpSp>
    <xdr:clientData/>
  </xdr:twoCellAnchor>
  <xdr:twoCellAnchor>
    <xdr:from>
      <xdr:col>0</xdr:col>
      <xdr:colOff>508000</xdr:colOff>
      <xdr:row>120</xdr:row>
      <xdr:rowOff>95250</xdr:rowOff>
    </xdr:from>
    <xdr:to>
      <xdr:col>4</xdr:col>
      <xdr:colOff>90067</xdr:colOff>
      <xdr:row>124</xdr:row>
      <xdr:rowOff>231320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08000" y="22898100"/>
          <a:ext cx="2020467" cy="1101270"/>
        </a:xfrm>
        <a:prstGeom prst="rect">
          <a:avLst/>
        </a:prstGeom>
        <a:solidFill>
          <a:schemeClr val="accent6"/>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t"/>
        <a:lstStyle/>
        <a:p>
          <a:r>
            <a:rPr kumimoji="1" lang="en-US" altLang="ja-JP" sz="1100"/>
            <a:t>※</a:t>
          </a:r>
          <a:r>
            <a:rPr kumimoji="1" lang="ja-JP" altLang="en-US" sz="1100"/>
            <a:t>請求書内容が１枚で書ききれない場合は、</a:t>
          </a:r>
          <a:r>
            <a:rPr kumimoji="1" lang="en-US" altLang="ja-JP" sz="1100"/>
            <a:t>1</a:t>
          </a:r>
          <a:r>
            <a:rPr kumimoji="1" lang="ja-JP" altLang="en-US" sz="1100"/>
            <a:t>行目プルダウンより「別紙明細書」を選択の上請求明細書シートにご記入ください。</a:t>
          </a:r>
          <a:r>
            <a:rPr kumimoji="1" lang="en-US" altLang="ja-JP" sz="1100"/>
            <a:t>&gt;</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238125</xdr:colOff>
          <xdr:row>9</xdr:row>
          <xdr:rowOff>0</xdr:rowOff>
        </xdr:from>
        <xdr:to>
          <xdr:col>10</xdr:col>
          <xdr:colOff>76200</xdr:colOff>
          <xdr:row>10</xdr:row>
          <xdr:rowOff>57150</xdr:rowOff>
        </xdr:to>
        <xdr:sp macro="" textlink="">
          <xdr:nvSpPr>
            <xdr:cNvPr id="1076" name="Group Box 52" hidden="1">
              <a:extLst>
                <a:ext uri="{63B3BB69-23CF-44E3-9099-C40C66FF867C}">
                  <a14:compatExt spid="_x0000_s1076"/>
                </a:ext>
                <a:ext uri="{FF2B5EF4-FFF2-40B4-BE49-F238E27FC236}">
                  <a16:creationId xmlns:a16="http://schemas.microsoft.com/office/drawing/2014/main" id="{00000000-0008-0000-0200-00003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30</xdr:row>
          <xdr:rowOff>0</xdr:rowOff>
        </xdr:from>
        <xdr:to>
          <xdr:col>9</xdr:col>
          <xdr:colOff>247650</xdr:colOff>
          <xdr:row>30</xdr:row>
          <xdr:rowOff>295275</xdr:rowOff>
        </xdr:to>
        <xdr:sp macro="" textlink="">
          <xdr:nvSpPr>
            <xdr:cNvPr id="1112" name="Group Box 88" hidden="1">
              <a:extLst>
                <a:ext uri="{63B3BB69-23CF-44E3-9099-C40C66FF867C}">
                  <a14:compatExt spid="_x0000_s1112"/>
                </a:ext>
                <a:ext uri="{FF2B5EF4-FFF2-40B4-BE49-F238E27FC236}">
                  <a16:creationId xmlns:a16="http://schemas.microsoft.com/office/drawing/2014/main" id="{00000000-0008-0000-0200-00005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88</a:t>
              </a:r>
            </a:p>
          </xdr:txBody>
        </xdr:sp>
        <xdr:clientData/>
      </xdr:twoCellAnchor>
    </mc:Choice>
    <mc:Fallback/>
  </mc:AlternateContent>
  <xdr:twoCellAnchor>
    <xdr:from>
      <xdr:col>6</xdr:col>
      <xdr:colOff>177323</xdr:colOff>
      <xdr:row>2</xdr:row>
      <xdr:rowOff>209550</xdr:rowOff>
    </xdr:from>
    <xdr:to>
      <xdr:col>6</xdr:col>
      <xdr:colOff>177323</xdr:colOff>
      <xdr:row>4</xdr:row>
      <xdr:rowOff>150</xdr:rowOff>
    </xdr:to>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3396773" y="685800"/>
          <a:ext cx="0" cy="27955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609283</xdr:colOff>
      <xdr:row>3</xdr:row>
      <xdr:rowOff>0</xdr:rowOff>
    </xdr:from>
    <xdr:to>
      <xdr:col>6</xdr:col>
      <xdr:colOff>609283</xdr:colOff>
      <xdr:row>4</xdr:row>
      <xdr:rowOff>6500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a:off x="3828733" y="692150"/>
          <a:ext cx="0" cy="27955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386953</xdr:colOff>
      <xdr:row>2</xdr:row>
      <xdr:rowOff>209550</xdr:rowOff>
    </xdr:from>
    <xdr:to>
      <xdr:col>6</xdr:col>
      <xdr:colOff>386953</xdr:colOff>
      <xdr:row>4</xdr:row>
      <xdr:rowOff>150</xdr:rowOff>
    </xdr:to>
    <xdr:cxnSp macro="">
      <xdr:nvCxnSpPr>
        <xdr:cNvPr id="23" name="直線コネクタ 22">
          <a:extLst>
            <a:ext uri="{FF2B5EF4-FFF2-40B4-BE49-F238E27FC236}">
              <a16:creationId xmlns:a16="http://schemas.microsoft.com/office/drawing/2014/main" id="{00000000-0008-0000-0200-000017000000}"/>
            </a:ext>
          </a:extLst>
        </xdr:cNvPr>
        <xdr:cNvCxnSpPr/>
      </xdr:nvCxnSpPr>
      <xdr:spPr>
        <a:xfrm>
          <a:off x="3606403" y="685800"/>
          <a:ext cx="0" cy="27955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171213</xdr:colOff>
      <xdr:row>2</xdr:row>
      <xdr:rowOff>209550</xdr:rowOff>
    </xdr:from>
    <xdr:to>
      <xdr:col>7</xdr:col>
      <xdr:colOff>171213</xdr:colOff>
      <xdr:row>4</xdr:row>
      <xdr:rowOff>150</xdr:rowOff>
    </xdr:to>
    <xdr:cxnSp macro="">
      <xdr:nvCxnSpPr>
        <xdr:cNvPr id="24" name="直線コネクタ 23">
          <a:extLst>
            <a:ext uri="{FF2B5EF4-FFF2-40B4-BE49-F238E27FC236}">
              <a16:creationId xmlns:a16="http://schemas.microsoft.com/office/drawing/2014/main" id="{00000000-0008-0000-0200-000018000000}"/>
            </a:ext>
          </a:extLst>
        </xdr:cNvPr>
        <xdr:cNvCxnSpPr/>
      </xdr:nvCxnSpPr>
      <xdr:spPr>
        <a:xfrm>
          <a:off x="4025663" y="685800"/>
          <a:ext cx="0" cy="27955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399891</xdr:colOff>
      <xdr:row>3</xdr:row>
      <xdr:rowOff>0</xdr:rowOff>
    </xdr:from>
    <xdr:to>
      <xdr:col>7</xdr:col>
      <xdr:colOff>399891</xdr:colOff>
      <xdr:row>4</xdr:row>
      <xdr:rowOff>6500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4254341" y="692150"/>
          <a:ext cx="0" cy="27955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247093</xdr:colOff>
      <xdr:row>2</xdr:row>
      <xdr:rowOff>209550</xdr:rowOff>
    </xdr:from>
    <xdr:to>
      <xdr:col>5</xdr:col>
      <xdr:colOff>247093</xdr:colOff>
      <xdr:row>4</xdr:row>
      <xdr:rowOff>150</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a:off x="3187143" y="685800"/>
          <a:ext cx="0" cy="27955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5</xdr:col>
          <xdr:colOff>238125</xdr:colOff>
          <xdr:row>39</xdr:row>
          <xdr:rowOff>0</xdr:rowOff>
        </xdr:from>
        <xdr:to>
          <xdr:col>10</xdr:col>
          <xdr:colOff>76200</xdr:colOff>
          <xdr:row>40</xdr:row>
          <xdr:rowOff>66675</xdr:rowOff>
        </xdr:to>
        <xdr:sp macro="" textlink="">
          <xdr:nvSpPr>
            <xdr:cNvPr id="1116" name="Group Box 92" hidden="1">
              <a:extLst>
                <a:ext uri="{63B3BB69-23CF-44E3-9099-C40C66FF867C}">
                  <a14:compatExt spid="_x0000_s1116"/>
                </a:ext>
                <a:ext uri="{FF2B5EF4-FFF2-40B4-BE49-F238E27FC236}">
                  <a16:creationId xmlns:a16="http://schemas.microsoft.com/office/drawing/2014/main" id="{00000000-0008-0000-0200-00005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52</a:t>
              </a:r>
            </a:p>
          </xdr:txBody>
        </xdr:sp>
        <xdr:clientData/>
      </xdr:twoCellAnchor>
    </mc:Choice>
    <mc:Fallback/>
  </mc:AlternateContent>
  <xdr:twoCellAnchor>
    <xdr:from>
      <xdr:col>16</xdr:col>
      <xdr:colOff>254000</xdr:colOff>
      <xdr:row>37</xdr:row>
      <xdr:rowOff>0</xdr:rowOff>
    </xdr:from>
    <xdr:to>
      <xdr:col>16</xdr:col>
      <xdr:colOff>254000</xdr:colOff>
      <xdr:row>37</xdr:row>
      <xdr:rowOff>270000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8854966" y="8662276"/>
          <a:ext cx="0" cy="27000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279400</xdr:colOff>
      <xdr:row>37</xdr:row>
      <xdr:rowOff>0</xdr:rowOff>
    </xdr:from>
    <xdr:to>
      <xdr:col>17</xdr:col>
      <xdr:colOff>279400</xdr:colOff>
      <xdr:row>37</xdr:row>
      <xdr:rowOff>270000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9388366" y="8662276"/>
          <a:ext cx="0" cy="27000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12700</xdr:colOff>
      <xdr:row>37</xdr:row>
      <xdr:rowOff>0</xdr:rowOff>
    </xdr:from>
    <xdr:to>
      <xdr:col>17</xdr:col>
      <xdr:colOff>12700</xdr:colOff>
      <xdr:row>37</xdr:row>
      <xdr:rowOff>270000</xdr:rowOff>
    </xdr:to>
    <xdr:cxnSp macro="">
      <xdr:nvCxnSpPr>
        <xdr:cNvPr id="29" name="直線コネクタ 28">
          <a:extLst>
            <a:ext uri="{FF2B5EF4-FFF2-40B4-BE49-F238E27FC236}">
              <a16:creationId xmlns:a16="http://schemas.microsoft.com/office/drawing/2014/main" id="{00000000-0008-0000-0200-00001D000000}"/>
            </a:ext>
          </a:extLst>
        </xdr:cNvPr>
        <xdr:cNvCxnSpPr/>
      </xdr:nvCxnSpPr>
      <xdr:spPr>
        <a:xfrm>
          <a:off x="9121666" y="8662276"/>
          <a:ext cx="0" cy="27000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6350</xdr:colOff>
      <xdr:row>32</xdr:row>
      <xdr:rowOff>209550</xdr:rowOff>
    </xdr:from>
    <xdr:to>
      <xdr:col>7</xdr:col>
      <xdr:colOff>387350</xdr:colOff>
      <xdr:row>34</xdr:row>
      <xdr:rowOff>150</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3530600" y="7600950"/>
          <a:ext cx="1076325" cy="266850"/>
          <a:chOff x="3225800" y="7435850"/>
          <a:chExt cx="1016000" cy="279550"/>
        </a:xfrm>
      </xdr:grpSpPr>
      <xdr:cxnSp macro="">
        <xdr:nvCxnSpPr>
          <xdr:cNvPr id="31" name="直線コネクタ 30">
            <a:extLst>
              <a:ext uri="{FF2B5EF4-FFF2-40B4-BE49-F238E27FC236}">
                <a16:creationId xmlns:a16="http://schemas.microsoft.com/office/drawing/2014/main" id="{00000000-0008-0000-0200-00001F000000}"/>
              </a:ext>
            </a:extLst>
          </xdr:cNvPr>
          <xdr:cNvCxnSpPr/>
        </xdr:nvCxnSpPr>
        <xdr:spPr>
          <a:xfrm>
            <a:off x="3429000" y="7435850"/>
            <a:ext cx="0" cy="27955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a:extLst>
              <a:ext uri="{FF2B5EF4-FFF2-40B4-BE49-F238E27FC236}">
                <a16:creationId xmlns:a16="http://schemas.microsoft.com/office/drawing/2014/main" id="{00000000-0008-0000-0200-000020000000}"/>
              </a:ext>
            </a:extLst>
          </xdr:cNvPr>
          <xdr:cNvCxnSpPr/>
        </xdr:nvCxnSpPr>
        <xdr:spPr>
          <a:xfrm>
            <a:off x="3835400" y="7435850"/>
            <a:ext cx="0" cy="27955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33" name="直線コネクタ 32">
            <a:extLst>
              <a:ext uri="{FF2B5EF4-FFF2-40B4-BE49-F238E27FC236}">
                <a16:creationId xmlns:a16="http://schemas.microsoft.com/office/drawing/2014/main" id="{00000000-0008-0000-0200-000021000000}"/>
              </a:ext>
            </a:extLst>
          </xdr:cNvPr>
          <xdr:cNvCxnSpPr/>
        </xdr:nvCxnSpPr>
        <xdr:spPr>
          <a:xfrm>
            <a:off x="3632200" y="7435850"/>
            <a:ext cx="0" cy="27955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34" name="直線コネクタ 33">
            <a:extLst>
              <a:ext uri="{FF2B5EF4-FFF2-40B4-BE49-F238E27FC236}">
                <a16:creationId xmlns:a16="http://schemas.microsoft.com/office/drawing/2014/main" id="{00000000-0008-0000-0200-000022000000}"/>
              </a:ext>
            </a:extLst>
          </xdr:cNvPr>
          <xdr:cNvCxnSpPr/>
        </xdr:nvCxnSpPr>
        <xdr:spPr>
          <a:xfrm>
            <a:off x="4038600" y="7435850"/>
            <a:ext cx="0" cy="27955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35" name="直線コネクタ 34">
            <a:extLst>
              <a:ext uri="{FF2B5EF4-FFF2-40B4-BE49-F238E27FC236}">
                <a16:creationId xmlns:a16="http://schemas.microsoft.com/office/drawing/2014/main" id="{00000000-0008-0000-0200-000023000000}"/>
              </a:ext>
            </a:extLst>
          </xdr:cNvPr>
          <xdr:cNvCxnSpPr/>
        </xdr:nvCxnSpPr>
        <xdr:spPr>
          <a:xfrm>
            <a:off x="4241800" y="7435850"/>
            <a:ext cx="0" cy="27955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36" name="直線コネクタ 35">
            <a:extLst>
              <a:ext uri="{FF2B5EF4-FFF2-40B4-BE49-F238E27FC236}">
                <a16:creationId xmlns:a16="http://schemas.microsoft.com/office/drawing/2014/main" id="{00000000-0008-0000-0200-000024000000}"/>
              </a:ext>
            </a:extLst>
          </xdr:cNvPr>
          <xdr:cNvCxnSpPr/>
        </xdr:nvCxnSpPr>
        <xdr:spPr>
          <a:xfrm>
            <a:off x="3225800" y="7435850"/>
            <a:ext cx="0" cy="27955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5</xdr:col>
          <xdr:colOff>238125</xdr:colOff>
          <xdr:row>69</xdr:row>
          <xdr:rowOff>0</xdr:rowOff>
        </xdr:from>
        <xdr:to>
          <xdr:col>10</xdr:col>
          <xdr:colOff>76200</xdr:colOff>
          <xdr:row>70</xdr:row>
          <xdr:rowOff>66675</xdr:rowOff>
        </xdr:to>
        <xdr:sp macro="" textlink="">
          <xdr:nvSpPr>
            <xdr:cNvPr id="1120" name="Group Box 96" hidden="1">
              <a:extLst>
                <a:ext uri="{63B3BB69-23CF-44E3-9099-C40C66FF867C}">
                  <a14:compatExt spid="_x0000_s1120"/>
                </a:ext>
                <a:ext uri="{FF2B5EF4-FFF2-40B4-BE49-F238E27FC236}">
                  <a16:creationId xmlns:a16="http://schemas.microsoft.com/office/drawing/2014/main" id="{00000000-0008-0000-0200-00006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52</a:t>
              </a:r>
            </a:p>
          </xdr:txBody>
        </xdr:sp>
        <xdr:clientData/>
      </xdr:twoCellAnchor>
    </mc:Choice>
    <mc:Fallback/>
  </mc:AlternateContent>
  <xdr:twoCellAnchor>
    <xdr:from>
      <xdr:col>5</xdr:col>
      <xdr:colOff>259766</xdr:colOff>
      <xdr:row>62</xdr:row>
      <xdr:rowOff>266700</xdr:rowOff>
    </xdr:from>
    <xdr:to>
      <xdr:col>7</xdr:col>
      <xdr:colOff>368066</xdr:colOff>
      <xdr:row>64</xdr:row>
      <xdr:rowOff>150</xdr:rowOff>
    </xdr:to>
    <xdr:grpSp>
      <xdr:nvGrpSpPr>
        <xdr:cNvPr id="20" name="グループ化 19">
          <a:extLst>
            <a:ext uri="{FF2B5EF4-FFF2-40B4-BE49-F238E27FC236}">
              <a16:creationId xmlns:a16="http://schemas.microsoft.com/office/drawing/2014/main" id="{00000000-0008-0000-0200-000014000000}"/>
            </a:ext>
          </a:extLst>
        </xdr:cNvPr>
        <xdr:cNvGrpSpPr/>
      </xdr:nvGrpSpPr>
      <xdr:grpSpPr>
        <a:xfrm>
          <a:off x="3479216" y="14516100"/>
          <a:ext cx="1108425" cy="266850"/>
          <a:chOff x="3206166" y="14605000"/>
          <a:chExt cx="1022700" cy="279550"/>
        </a:xfrm>
      </xdr:grpSpPr>
      <xdr:cxnSp macro="">
        <xdr:nvCxnSpPr>
          <xdr:cNvPr id="41" name="直線コネクタ 40">
            <a:extLst>
              <a:ext uri="{FF2B5EF4-FFF2-40B4-BE49-F238E27FC236}">
                <a16:creationId xmlns:a16="http://schemas.microsoft.com/office/drawing/2014/main" id="{00000000-0008-0000-0200-000029000000}"/>
              </a:ext>
            </a:extLst>
          </xdr:cNvPr>
          <xdr:cNvCxnSpPr/>
        </xdr:nvCxnSpPr>
        <xdr:spPr>
          <a:xfrm>
            <a:off x="3424676" y="14605000"/>
            <a:ext cx="0" cy="27955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3823596" y="14605000"/>
            <a:ext cx="0" cy="27955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43" name="直線コネクタ 42">
            <a:extLst>
              <a:ext uri="{FF2B5EF4-FFF2-40B4-BE49-F238E27FC236}">
                <a16:creationId xmlns:a16="http://schemas.microsoft.com/office/drawing/2014/main" id="{00000000-0008-0000-0200-00002B000000}"/>
              </a:ext>
            </a:extLst>
          </xdr:cNvPr>
          <xdr:cNvCxnSpPr/>
        </xdr:nvCxnSpPr>
        <xdr:spPr>
          <a:xfrm>
            <a:off x="3624136" y="14605000"/>
            <a:ext cx="0" cy="27955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4023056" y="14605000"/>
            <a:ext cx="0" cy="27955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45" name="直線コネクタ 44">
            <a:extLst>
              <a:ext uri="{FF2B5EF4-FFF2-40B4-BE49-F238E27FC236}">
                <a16:creationId xmlns:a16="http://schemas.microsoft.com/office/drawing/2014/main" id="{00000000-0008-0000-0200-00002D000000}"/>
              </a:ext>
            </a:extLst>
          </xdr:cNvPr>
          <xdr:cNvCxnSpPr/>
        </xdr:nvCxnSpPr>
        <xdr:spPr>
          <a:xfrm>
            <a:off x="4228866" y="14605000"/>
            <a:ext cx="0" cy="27955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3206166" y="14605000"/>
            <a:ext cx="0" cy="27955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5</xdr:col>
          <xdr:colOff>238125</xdr:colOff>
          <xdr:row>98</xdr:row>
          <xdr:rowOff>0</xdr:rowOff>
        </xdr:from>
        <xdr:to>
          <xdr:col>10</xdr:col>
          <xdr:colOff>76200</xdr:colOff>
          <xdr:row>99</xdr:row>
          <xdr:rowOff>66675</xdr:rowOff>
        </xdr:to>
        <xdr:sp macro="" textlink="">
          <xdr:nvSpPr>
            <xdr:cNvPr id="1124" name="Group Box 100" hidden="1">
              <a:extLst>
                <a:ext uri="{63B3BB69-23CF-44E3-9099-C40C66FF867C}">
                  <a14:compatExt spid="_x0000_s1124"/>
                </a:ext>
                <a:ext uri="{FF2B5EF4-FFF2-40B4-BE49-F238E27FC236}">
                  <a16:creationId xmlns:a16="http://schemas.microsoft.com/office/drawing/2014/main" id="{00000000-0008-0000-0200-00006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52</a:t>
              </a:r>
            </a:p>
          </xdr:txBody>
        </xdr:sp>
        <xdr:clientData/>
      </xdr:twoCellAnchor>
    </mc:Choice>
    <mc:Fallback/>
  </mc:AlternateContent>
  <xdr:twoCellAnchor>
    <xdr:from>
      <xdr:col>6</xdr:col>
      <xdr:colOff>0</xdr:colOff>
      <xdr:row>91</xdr:row>
      <xdr:rowOff>266700</xdr:rowOff>
    </xdr:from>
    <xdr:to>
      <xdr:col>7</xdr:col>
      <xdr:colOff>381000</xdr:colOff>
      <xdr:row>93</xdr:row>
      <xdr:rowOff>150</xdr:rowOff>
    </xdr:to>
    <xdr:grpSp>
      <xdr:nvGrpSpPr>
        <xdr:cNvPr id="7" name="グループ化 6">
          <a:extLst>
            <a:ext uri="{FF2B5EF4-FFF2-40B4-BE49-F238E27FC236}">
              <a16:creationId xmlns:a16="http://schemas.microsoft.com/office/drawing/2014/main" id="{00000000-0008-0000-0200-000007000000}"/>
            </a:ext>
          </a:extLst>
        </xdr:cNvPr>
        <xdr:cNvGrpSpPr/>
      </xdr:nvGrpSpPr>
      <xdr:grpSpPr>
        <a:xfrm>
          <a:off x="3524250" y="21421725"/>
          <a:ext cx="1076325" cy="266850"/>
          <a:chOff x="3232150" y="20935950"/>
          <a:chExt cx="1016000" cy="279550"/>
        </a:xfrm>
      </xdr:grpSpPr>
      <xdr:cxnSp macro="">
        <xdr:nvCxnSpPr>
          <xdr:cNvPr id="53" name="直線コネクタ 52">
            <a:extLst>
              <a:ext uri="{FF2B5EF4-FFF2-40B4-BE49-F238E27FC236}">
                <a16:creationId xmlns:a16="http://schemas.microsoft.com/office/drawing/2014/main" id="{00000000-0008-0000-0200-000035000000}"/>
              </a:ext>
            </a:extLst>
          </xdr:cNvPr>
          <xdr:cNvCxnSpPr/>
        </xdr:nvCxnSpPr>
        <xdr:spPr>
          <a:xfrm>
            <a:off x="3435350" y="20935950"/>
            <a:ext cx="0" cy="27955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3841750" y="20935950"/>
            <a:ext cx="0" cy="27955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55" name="直線コネクタ 54">
            <a:extLst>
              <a:ext uri="{FF2B5EF4-FFF2-40B4-BE49-F238E27FC236}">
                <a16:creationId xmlns:a16="http://schemas.microsoft.com/office/drawing/2014/main" id="{00000000-0008-0000-0200-000037000000}"/>
              </a:ext>
            </a:extLst>
          </xdr:cNvPr>
          <xdr:cNvCxnSpPr/>
        </xdr:nvCxnSpPr>
        <xdr:spPr>
          <a:xfrm>
            <a:off x="3638550" y="20935950"/>
            <a:ext cx="0" cy="27955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4044950" y="20935950"/>
            <a:ext cx="0" cy="27955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a:off x="4248150" y="20935950"/>
            <a:ext cx="0" cy="27955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3232150" y="20935950"/>
            <a:ext cx="0" cy="27955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3</xdr:col>
          <xdr:colOff>114300</xdr:colOff>
          <xdr:row>36</xdr:row>
          <xdr:rowOff>19050</xdr:rowOff>
        </xdr:from>
        <xdr:to>
          <xdr:col>3</xdr:col>
          <xdr:colOff>904875</xdr:colOff>
          <xdr:row>36</xdr:row>
          <xdr:rowOff>228600</xdr:rowOff>
        </xdr:to>
        <xdr:sp macro="" textlink="">
          <xdr:nvSpPr>
            <xdr:cNvPr id="1133" name="Option Button 109" hidden="1">
              <a:extLst>
                <a:ext uri="{63B3BB69-23CF-44E3-9099-C40C66FF867C}">
                  <a14:compatExt spid="_x0000_s1133"/>
                </a:ext>
                <a:ext uri="{FF2B5EF4-FFF2-40B4-BE49-F238E27FC236}">
                  <a16:creationId xmlns:a16="http://schemas.microsoft.com/office/drawing/2014/main" id="{00000000-0008-0000-02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注文書あり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36</xdr:row>
          <xdr:rowOff>19050</xdr:rowOff>
        </xdr:from>
        <xdr:to>
          <xdr:col>4</xdr:col>
          <xdr:colOff>923925</xdr:colOff>
          <xdr:row>36</xdr:row>
          <xdr:rowOff>228600</xdr:rowOff>
        </xdr:to>
        <xdr:sp macro="" textlink="">
          <xdr:nvSpPr>
            <xdr:cNvPr id="1134" name="Option Button 110" hidden="1">
              <a:extLst>
                <a:ext uri="{63B3BB69-23CF-44E3-9099-C40C66FF867C}">
                  <a14:compatExt spid="_x0000_s1134"/>
                </a:ext>
                <a:ext uri="{FF2B5EF4-FFF2-40B4-BE49-F238E27FC236}">
                  <a16:creationId xmlns:a16="http://schemas.microsoft.com/office/drawing/2014/main" id="{00000000-0008-0000-02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単価契約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1076325</xdr:colOff>
          <xdr:row>36</xdr:row>
          <xdr:rowOff>19050</xdr:rowOff>
        </xdr:from>
        <xdr:to>
          <xdr:col>6</xdr:col>
          <xdr:colOff>466725</xdr:colOff>
          <xdr:row>36</xdr:row>
          <xdr:rowOff>228600</xdr:rowOff>
        </xdr:to>
        <xdr:sp macro="" textlink="">
          <xdr:nvSpPr>
            <xdr:cNvPr id="1135" name="Option Button 111" hidden="1">
              <a:extLst>
                <a:ext uri="{63B3BB69-23CF-44E3-9099-C40C66FF867C}">
                  <a14:compatExt spid="_x0000_s1135"/>
                </a:ext>
                <a:ext uri="{FF2B5EF4-FFF2-40B4-BE49-F238E27FC236}">
                  <a16:creationId xmlns:a16="http://schemas.microsoft.com/office/drawing/2014/main" id="{00000000-0008-0000-02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注文書なし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39</xdr:row>
          <xdr:rowOff>0</xdr:rowOff>
        </xdr:from>
        <xdr:to>
          <xdr:col>10</xdr:col>
          <xdr:colOff>76200</xdr:colOff>
          <xdr:row>40</xdr:row>
          <xdr:rowOff>66675</xdr:rowOff>
        </xdr:to>
        <xdr:sp macro="" textlink="">
          <xdr:nvSpPr>
            <xdr:cNvPr id="1136" name="Group Box 112" hidden="1">
              <a:extLst>
                <a:ext uri="{63B3BB69-23CF-44E3-9099-C40C66FF867C}">
                  <a14:compatExt spid="_x0000_s1136"/>
                </a:ext>
                <a:ext uri="{FF2B5EF4-FFF2-40B4-BE49-F238E27FC236}">
                  <a16:creationId xmlns:a16="http://schemas.microsoft.com/office/drawing/2014/main" id="{00000000-0008-0000-0200-00007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69</xdr:row>
          <xdr:rowOff>0</xdr:rowOff>
        </xdr:from>
        <xdr:to>
          <xdr:col>10</xdr:col>
          <xdr:colOff>76200</xdr:colOff>
          <xdr:row>70</xdr:row>
          <xdr:rowOff>66675</xdr:rowOff>
        </xdr:to>
        <xdr:sp macro="" textlink="">
          <xdr:nvSpPr>
            <xdr:cNvPr id="1140" name="Group Box 116" hidden="1">
              <a:extLst>
                <a:ext uri="{63B3BB69-23CF-44E3-9099-C40C66FF867C}">
                  <a14:compatExt spid="_x0000_s1140"/>
                </a:ext>
                <a:ext uri="{FF2B5EF4-FFF2-40B4-BE49-F238E27FC236}">
                  <a16:creationId xmlns:a16="http://schemas.microsoft.com/office/drawing/2014/main" id="{00000000-0008-0000-0200-00007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98</xdr:row>
          <xdr:rowOff>0</xdr:rowOff>
        </xdr:from>
        <xdr:to>
          <xdr:col>10</xdr:col>
          <xdr:colOff>76200</xdr:colOff>
          <xdr:row>99</xdr:row>
          <xdr:rowOff>66675</xdr:rowOff>
        </xdr:to>
        <xdr:sp macro="" textlink="">
          <xdr:nvSpPr>
            <xdr:cNvPr id="1144" name="Group Box 120" hidden="1">
              <a:extLst>
                <a:ext uri="{63B3BB69-23CF-44E3-9099-C40C66FF867C}">
                  <a14:compatExt spid="_x0000_s1144"/>
                </a:ext>
                <a:ext uri="{FF2B5EF4-FFF2-40B4-BE49-F238E27FC236}">
                  <a16:creationId xmlns:a16="http://schemas.microsoft.com/office/drawing/2014/main" id="{00000000-0008-0000-0200-00007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60</xdr:row>
          <xdr:rowOff>0</xdr:rowOff>
        </xdr:from>
        <xdr:to>
          <xdr:col>9</xdr:col>
          <xdr:colOff>247650</xdr:colOff>
          <xdr:row>60</xdr:row>
          <xdr:rowOff>295275</xdr:rowOff>
        </xdr:to>
        <xdr:sp macro="" textlink="">
          <xdr:nvSpPr>
            <xdr:cNvPr id="1148" name="Group Box 124" hidden="1">
              <a:extLst>
                <a:ext uri="{63B3BB69-23CF-44E3-9099-C40C66FF867C}">
                  <a14:compatExt spid="_x0000_s1148"/>
                </a:ext>
                <a:ext uri="{FF2B5EF4-FFF2-40B4-BE49-F238E27FC236}">
                  <a16:creationId xmlns:a16="http://schemas.microsoft.com/office/drawing/2014/main" id="{00000000-0008-0000-0200-00007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69</xdr:row>
          <xdr:rowOff>0</xdr:rowOff>
        </xdr:from>
        <xdr:to>
          <xdr:col>10</xdr:col>
          <xdr:colOff>76200</xdr:colOff>
          <xdr:row>70</xdr:row>
          <xdr:rowOff>66675</xdr:rowOff>
        </xdr:to>
        <xdr:sp macro="" textlink="">
          <xdr:nvSpPr>
            <xdr:cNvPr id="1149" name="Group Box 125" hidden="1">
              <a:extLst>
                <a:ext uri="{63B3BB69-23CF-44E3-9099-C40C66FF867C}">
                  <a14:compatExt spid="_x0000_s1149"/>
                </a:ext>
                <a:ext uri="{FF2B5EF4-FFF2-40B4-BE49-F238E27FC236}">
                  <a16:creationId xmlns:a16="http://schemas.microsoft.com/office/drawing/2014/main" id="{00000000-0008-0000-0200-00007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52</a:t>
              </a:r>
            </a:p>
          </xdr:txBody>
        </xdr:sp>
        <xdr:clientData/>
      </xdr:twoCellAnchor>
    </mc:Choice>
    <mc:Fallback/>
  </mc:AlternateContent>
  <xdr:twoCellAnchor>
    <xdr:from>
      <xdr:col>16</xdr:col>
      <xdr:colOff>254000</xdr:colOff>
      <xdr:row>67</xdr:row>
      <xdr:rowOff>0</xdr:rowOff>
    </xdr:from>
    <xdr:to>
      <xdr:col>16</xdr:col>
      <xdr:colOff>254000</xdr:colOff>
      <xdr:row>68</xdr:row>
      <xdr:rowOff>10700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8851900" y="15722600"/>
          <a:ext cx="0" cy="25200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279400</xdr:colOff>
      <xdr:row>67</xdr:row>
      <xdr:rowOff>0</xdr:rowOff>
    </xdr:from>
    <xdr:to>
      <xdr:col>17</xdr:col>
      <xdr:colOff>279400</xdr:colOff>
      <xdr:row>68</xdr:row>
      <xdr:rowOff>10700</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9385300" y="15722600"/>
          <a:ext cx="0" cy="25200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12700</xdr:colOff>
      <xdr:row>67</xdr:row>
      <xdr:rowOff>0</xdr:rowOff>
    </xdr:from>
    <xdr:to>
      <xdr:col>17</xdr:col>
      <xdr:colOff>12700</xdr:colOff>
      <xdr:row>68</xdr:row>
      <xdr:rowOff>10700</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9118600" y="15722600"/>
          <a:ext cx="0" cy="25200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5</xdr:col>
          <xdr:colOff>238125</xdr:colOff>
          <xdr:row>69</xdr:row>
          <xdr:rowOff>0</xdr:rowOff>
        </xdr:from>
        <xdr:to>
          <xdr:col>10</xdr:col>
          <xdr:colOff>76200</xdr:colOff>
          <xdr:row>70</xdr:row>
          <xdr:rowOff>66675</xdr:rowOff>
        </xdr:to>
        <xdr:sp macro="" textlink="">
          <xdr:nvSpPr>
            <xdr:cNvPr id="1153" name="Group Box 129" hidden="1">
              <a:extLst>
                <a:ext uri="{63B3BB69-23CF-44E3-9099-C40C66FF867C}">
                  <a14:compatExt spid="_x0000_s1153"/>
                </a:ext>
                <a:ext uri="{FF2B5EF4-FFF2-40B4-BE49-F238E27FC236}">
                  <a16:creationId xmlns:a16="http://schemas.microsoft.com/office/drawing/2014/main" id="{00000000-0008-0000-0200-00008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66</xdr:row>
          <xdr:rowOff>38100</xdr:rowOff>
        </xdr:from>
        <xdr:to>
          <xdr:col>4</xdr:col>
          <xdr:colOff>66675</xdr:colOff>
          <xdr:row>66</xdr:row>
          <xdr:rowOff>247650</xdr:rowOff>
        </xdr:to>
        <xdr:sp macro="" textlink="">
          <xdr:nvSpPr>
            <xdr:cNvPr id="1154" name="Option Button 130" hidden="1">
              <a:extLst>
                <a:ext uri="{63B3BB69-23CF-44E3-9099-C40C66FF867C}">
                  <a14:compatExt spid="_x0000_s1154"/>
                </a:ext>
                <a:ext uri="{FF2B5EF4-FFF2-40B4-BE49-F238E27FC236}">
                  <a16:creationId xmlns:a16="http://schemas.microsoft.com/office/drawing/2014/main" id="{00000000-0008-0000-02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注文書あり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66</xdr:row>
          <xdr:rowOff>38100</xdr:rowOff>
        </xdr:from>
        <xdr:to>
          <xdr:col>4</xdr:col>
          <xdr:colOff>952500</xdr:colOff>
          <xdr:row>66</xdr:row>
          <xdr:rowOff>247650</xdr:rowOff>
        </xdr:to>
        <xdr:sp macro="" textlink="">
          <xdr:nvSpPr>
            <xdr:cNvPr id="1155" name="Option Button 131" hidden="1">
              <a:extLst>
                <a:ext uri="{63B3BB69-23CF-44E3-9099-C40C66FF867C}">
                  <a14:compatExt spid="_x0000_s1155"/>
                </a:ext>
                <a:ext uri="{FF2B5EF4-FFF2-40B4-BE49-F238E27FC236}">
                  <a16:creationId xmlns:a16="http://schemas.microsoft.com/office/drawing/2014/main" id="{00000000-0008-0000-02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単価契約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66</xdr:row>
          <xdr:rowOff>38100</xdr:rowOff>
        </xdr:from>
        <xdr:to>
          <xdr:col>6</xdr:col>
          <xdr:colOff>438150</xdr:colOff>
          <xdr:row>66</xdr:row>
          <xdr:rowOff>247650</xdr:rowOff>
        </xdr:to>
        <xdr:sp macro="" textlink="">
          <xdr:nvSpPr>
            <xdr:cNvPr id="1156" name="Option Button 132" hidden="1">
              <a:extLst>
                <a:ext uri="{63B3BB69-23CF-44E3-9099-C40C66FF867C}">
                  <a14:compatExt spid="_x0000_s1156"/>
                </a:ext>
                <a:ext uri="{FF2B5EF4-FFF2-40B4-BE49-F238E27FC236}">
                  <a16:creationId xmlns:a16="http://schemas.microsoft.com/office/drawing/2014/main" id="{00000000-0008-0000-02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注文書なし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69</xdr:row>
          <xdr:rowOff>0</xdr:rowOff>
        </xdr:from>
        <xdr:to>
          <xdr:col>10</xdr:col>
          <xdr:colOff>76200</xdr:colOff>
          <xdr:row>70</xdr:row>
          <xdr:rowOff>66675</xdr:rowOff>
        </xdr:to>
        <xdr:sp macro="" textlink="">
          <xdr:nvSpPr>
            <xdr:cNvPr id="1157" name="Group Box 133" hidden="1">
              <a:extLst>
                <a:ext uri="{63B3BB69-23CF-44E3-9099-C40C66FF867C}">
                  <a14:compatExt spid="_x0000_s1157"/>
                </a:ext>
                <a:ext uri="{FF2B5EF4-FFF2-40B4-BE49-F238E27FC236}">
                  <a16:creationId xmlns:a16="http://schemas.microsoft.com/office/drawing/2014/main" id="{00000000-0008-0000-0200-00008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89</xdr:row>
          <xdr:rowOff>0</xdr:rowOff>
        </xdr:from>
        <xdr:to>
          <xdr:col>9</xdr:col>
          <xdr:colOff>247650</xdr:colOff>
          <xdr:row>89</xdr:row>
          <xdr:rowOff>295275</xdr:rowOff>
        </xdr:to>
        <xdr:sp macro="" textlink="">
          <xdr:nvSpPr>
            <xdr:cNvPr id="1158" name="Group Box 134" hidden="1">
              <a:extLst>
                <a:ext uri="{63B3BB69-23CF-44E3-9099-C40C66FF867C}">
                  <a14:compatExt spid="_x0000_s1158"/>
                </a:ext>
                <a:ext uri="{FF2B5EF4-FFF2-40B4-BE49-F238E27FC236}">
                  <a16:creationId xmlns:a16="http://schemas.microsoft.com/office/drawing/2014/main" id="{00000000-0008-0000-0200-00008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88</a:t>
              </a:r>
            </a:p>
          </xdr:txBody>
        </xdr:sp>
        <xdr:clientData/>
      </xdr:twoCellAnchor>
    </mc:Choice>
    <mc:Fallback/>
  </mc:AlternateContent>
  <xdr:twoCellAnchor>
    <xdr:from>
      <xdr:col>17</xdr:col>
      <xdr:colOff>236362</xdr:colOff>
      <xdr:row>7</xdr:row>
      <xdr:rowOff>0</xdr:rowOff>
    </xdr:from>
    <xdr:to>
      <xdr:col>17</xdr:col>
      <xdr:colOff>236362</xdr:colOff>
      <xdr:row>7</xdr:row>
      <xdr:rowOff>270000</xdr:rowOff>
    </xdr:to>
    <xdr:cxnSp macro="">
      <xdr:nvCxnSpPr>
        <xdr:cNvPr id="80" name="直線コネクタ 79">
          <a:extLst>
            <a:ext uri="{FF2B5EF4-FFF2-40B4-BE49-F238E27FC236}">
              <a16:creationId xmlns:a16="http://schemas.microsoft.com/office/drawing/2014/main" id="{00000000-0008-0000-0200-000050000000}"/>
            </a:ext>
          </a:extLst>
        </xdr:cNvPr>
        <xdr:cNvCxnSpPr/>
      </xdr:nvCxnSpPr>
      <xdr:spPr>
        <a:xfrm>
          <a:off x="9342262" y="1714500"/>
          <a:ext cx="0" cy="27000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266700</xdr:colOff>
      <xdr:row>7</xdr:row>
      <xdr:rowOff>0</xdr:rowOff>
    </xdr:from>
    <xdr:to>
      <xdr:col>16</xdr:col>
      <xdr:colOff>266700</xdr:colOff>
      <xdr:row>7</xdr:row>
      <xdr:rowOff>270000</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8864600" y="1714500"/>
          <a:ext cx="0" cy="27000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505531</xdr:colOff>
      <xdr:row>7</xdr:row>
      <xdr:rowOff>0</xdr:rowOff>
    </xdr:from>
    <xdr:to>
      <xdr:col>16</xdr:col>
      <xdr:colOff>505531</xdr:colOff>
      <xdr:row>7</xdr:row>
      <xdr:rowOff>270000</xdr:rowOff>
    </xdr:to>
    <xdr:cxnSp macro="">
      <xdr:nvCxnSpPr>
        <xdr:cNvPr id="85" name="直線コネクタ 84">
          <a:extLst>
            <a:ext uri="{FF2B5EF4-FFF2-40B4-BE49-F238E27FC236}">
              <a16:creationId xmlns:a16="http://schemas.microsoft.com/office/drawing/2014/main" id="{00000000-0008-0000-0200-000055000000}"/>
            </a:ext>
          </a:extLst>
        </xdr:cNvPr>
        <xdr:cNvCxnSpPr/>
      </xdr:nvCxnSpPr>
      <xdr:spPr>
        <a:xfrm>
          <a:off x="9103431" y="1714500"/>
          <a:ext cx="0" cy="27000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5</xdr:col>
          <xdr:colOff>238125</xdr:colOff>
          <xdr:row>119</xdr:row>
          <xdr:rowOff>0</xdr:rowOff>
        </xdr:from>
        <xdr:to>
          <xdr:col>10</xdr:col>
          <xdr:colOff>76200</xdr:colOff>
          <xdr:row>120</xdr:row>
          <xdr:rowOff>66675</xdr:rowOff>
        </xdr:to>
        <xdr:sp macro="" textlink="">
          <xdr:nvSpPr>
            <xdr:cNvPr id="1181" name="Group Box 157" hidden="1">
              <a:extLst>
                <a:ext uri="{63B3BB69-23CF-44E3-9099-C40C66FF867C}">
                  <a14:compatExt spid="_x0000_s1181"/>
                </a:ext>
                <a:ext uri="{FF2B5EF4-FFF2-40B4-BE49-F238E27FC236}">
                  <a16:creationId xmlns:a16="http://schemas.microsoft.com/office/drawing/2014/main" id="{00000000-0008-0000-0200-00009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119</xdr:row>
          <xdr:rowOff>0</xdr:rowOff>
        </xdr:from>
        <xdr:to>
          <xdr:col>10</xdr:col>
          <xdr:colOff>76200</xdr:colOff>
          <xdr:row>120</xdr:row>
          <xdr:rowOff>66675</xdr:rowOff>
        </xdr:to>
        <xdr:sp macro="" textlink="">
          <xdr:nvSpPr>
            <xdr:cNvPr id="1185" name="Group Box 161" hidden="1">
              <a:extLst>
                <a:ext uri="{63B3BB69-23CF-44E3-9099-C40C66FF867C}">
                  <a14:compatExt spid="_x0000_s1185"/>
                </a:ext>
                <a:ext uri="{FF2B5EF4-FFF2-40B4-BE49-F238E27FC236}">
                  <a16:creationId xmlns:a16="http://schemas.microsoft.com/office/drawing/2014/main" id="{00000000-0008-0000-0200-0000A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52</a:t>
              </a:r>
            </a:p>
          </xdr:txBody>
        </xdr:sp>
        <xdr:clientData/>
      </xdr:twoCellAnchor>
    </mc:Choice>
    <mc:Fallback/>
  </mc:AlternateContent>
  <xdr:twoCellAnchor>
    <xdr:from>
      <xdr:col>16</xdr:col>
      <xdr:colOff>254000</xdr:colOff>
      <xdr:row>96</xdr:row>
      <xdr:rowOff>0</xdr:rowOff>
    </xdr:from>
    <xdr:to>
      <xdr:col>16</xdr:col>
      <xdr:colOff>254000</xdr:colOff>
      <xdr:row>97</xdr:row>
      <xdr:rowOff>10700</xdr:rowOff>
    </xdr:to>
    <xdr:cxnSp macro="">
      <xdr:nvCxnSpPr>
        <xdr:cNvPr id="1151" name="直線コネクタ 1150">
          <a:extLst>
            <a:ext uri="{FF2B5EF4-FFF2-40B4-BE49-F238E27FC236}">
              <a16:creationId xmlns:a16="http://schemas.microsoft.com/office/drawing/2014/main" id="{00000000-0008-0000-0200-00007F040000}"/>
            </a:ext>
          </a:extLst>
        </xdr:cNvPr>
        <xdr:cNvCxnSpPr/>
      </xdr:nvCxnSpPr>
      <xdr:spPr>
        <a:xfrm>
          <a:off x="8851900" y="22999700"/>
          <a:ext cx="0" cy="25200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279400</xdr:colOff>
      <xdr:row>96</xdr:row>
      <xdr:rowOff>0</xdr:rowOff>
    </xdr:from>
    <xdr:to>
      <xdr:col>17</xdr:col>
      <xdr:colOff>279400</xdr:colOff>
      <xdr:row>97</xdr:row>
      <xdr:rowOff>10700</xdr:rowOff>
    </xdr:to>
    <xdr:cxnSp macro="">
      <xdr:nvCxnSpPr>
        <xdr:cNvPr id="40" name="直線コネクタ 39">
          <a:extLst>
            <a:ext uri="{FF2B5EF4-FFF2-40B4-BE49-F238E27FC236}">
              <a16:creationId xmlns:a16="http://schemas.microsoft.com/office/drawing/2014/main" id="{00000000-0008-0000-0200-000028000000}"/>
            </a:ext>
          </a:extLst>
        </xdr:cNvPr>
        <xdr:cNvCxnSpPr/>
      </xdr:nvCxnSpPr>
      <xdr:spPr>
        <a:xfrm>
          <a:off x="9385300" y="22999700"/>
          <a:ext cx="0" cy="25200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12700</xdr:colOff>
      <xdr:row>96</xdr:row>
      <xdr:rowOff>0</xdr:rowOff>
    </xdr:from>
    <xdr:to>
      <xdr:col>17</xdr:col>
      <xdr:colOff>12700</xdr:colOff>
      <xdr:row>97</xdr:row>
      <xdr:rowOff>10700</xdr:rowOff>
    </xdr:to>
    <xdr:cxnSp macro="">
      <xdr:nvCxnSpPr>
        <xdr:cNvPr id="47" name="直線コネクタ 46">
          <a:extLst>
            <a:ext uri="{FF2B5EF4-FFF2-40B4-BE49-F238E27FC236}">
              <a16:creationId xmlns:a16="http://schemas.microsoft.com/office/drawing/2014/main" id="{00000000-0008-0000-0200-00002F000000}"/>
            </a:ext>
          </a:extLst>
        </xdr:cNvPr>
        <xdr:cNvCxnSpPr/>
      </xdr:nvCxnSpPr>
      <xdr:spPr>
        <a:xfrm>
          <a:off x="9118600" y="22999700"/>
          <a:ext cx="0" cy="25200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254000</xdr:colOff>
      <xdr:row>96</xdr:row>
      <xdr:rowOff>0</xdr:rowOff>
    </xdr:from>
    <xdr:to>
      <xdr:col>16</xdr:col>
      <xdr:colOff>254000</xdr:colOff>
      <xdr:row>97</xdr:row>
      <xdr:rowOff>10700</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8851900" y="15722600"/>
          <a:ext cx="0" cy="25200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279400</xdr:colOff>
      <xdr:row>96</xdr:row>
      <xdr:rowOff>0</xdr:rowOff>
    </xdr:from>
    <xdr:to>
      <xdr:col>17</xdr:col>
      <xdr:colOff>279400</xdr:colOff>
      <xdr:row>97</xdr:row>
      <xdr:rowOff>10700</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9385300" y="15722600"/>
          <a:ext cx="0" cy="25200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12700</xdr:colOff>
      <xdr:row>96</xdr:row>
      <xdr:rowOff>0</xdr:rowOff>
    </xdr:from>
    <xdr:to>
      <xdr:col>17</xdr:col>
      <xdr:colOff>12700</xdr:colOff>
      <xdr:row>97</xdr:row>
      <xdr:rowOff>10700</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9118600" y="15722600"/>
          <a:ext cx="0" cy="25200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xdr:col>
          <xdr:colOff>123825</xdr:colOff>
          <xdr:row>66</xdr:row>
          <xdr:rowOff>0</xdr:rowOff>
        </xdr:from>
        <xdr:to>
          <xdr:col>6</xdr:col>
          <xdr:colOff>581025</xdr:colOff>
          <xdr:row>67</xdr:row>
          <xdr:rowOff>9525</xdr:rowOff>
        </xdr:to>
        <xdr:sp macro="" textlink="">
          <xdr:nvSpPr>
            <xdr:cNvPr id="1189" name="Group Box 165" hidden="1">
              <a:extLst>
                <a:ext uri="{63B3BB69-23CF-44E3-9099-C40C66FF867C}">
                  <a14:compatExt spid="_x0000_s1189"/>
                </a:ext>
                <a:ext uri="{FF2B5EF4-FFF2-40B4-BE49-F238E27FC236}">
                  <a16:creationId xmlns:a16="http://schemas.microsoft.com/office/drawing/2014/main" id="{00000000-0008-0000-0200-0000A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95</xdr:row>
          <xdr:rowOff>28575</xdr:rowOff>
        </xdr:from>
        <xdr:to>
          <xdr:col>4</xdr:col>
          <xdr:colOff>0</xdr:colOff>
          <xdr:row>95</xdr:row>
          <xdr:rowOff>238125</xdr:rowOff>
        </xdr:to>
        <xdr:sp macro="" textlink="">
          <xdr:nvSpPr>
            <xdr:cNvPr id="1195" name="Option Button 171" hidden="1">
              <a:extLst>
                <a:ext uri="{63B3BB69-23CF-44E3-9099-C40C66FF867C}">
                  <a14:compatExt spid="_x0000_s1195"/>
                </a:ext>
                <a:ext uri="{FF2B5EF4-FFF2-40B4-BE49-F238E27FC236}">
                  <a16:creationId xmlns:a16="http://schemas.microsoft.com/office/drawing/2014/main" id="{00000000-0008-0000-02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注文書あり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95</xdr:row>
          <xdr:rowOff>28575</xdr:rowOff>
        </xdr:from>
        <xdr:to>
          <xdr:col>4</xdr:col>
          <xdr:colOff>885825</xdr:colOff>
          <xdr:row>95</xdr:row>
          <xdr:rowOff>238125</xdr:rowOff>
        </xdr:to>
        <xdr:sp macro="" textlink="">
          <xdr:nvSpPr>
            <xdr:cNvPr id="1196" name="Option Button 172" hidden="1">
              <a:extLst>
                <a:ext uri="{63B3BB69-23CF-44E3-9099-C40C66FF867C}">
                  <a14:compatExt spid="_x0000_s1196"/>
                </a:ext>
                <a:ext uri="{FF2B5EF4-FFF2-40B4-BE49-F238E27FC236}">
                  <a16:creationId xmlns:a16="http://schemas.microsoft.com/office/drawing/2014/main" id="{00000000-0008-0000-02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単価契約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981075</xdr:colOff>
          <xdr:row>95</xdr:row>
          <xdr:rowOff>28575</xdr:rowOff>
        </xdr:from>
        <xdr:to>
          <xdr:col>6</xdr:col>
          <xdr:colOff>371475</xdr:colOff>
          <xdr:row>95</xdr:row>
          <xdr:rowOff>238125</xdr:rowOff>
        </xdr:to>
        <xdr:sp macro="" textlink="">
          <xdr:nvSpPr>
            <xdr:cNvPr id="1197" name="Option Button 173" hidden="1">
              <a:extLst>
                <a:ext uri="{63B3BB69-23CF-44E3-9099-C40C66FF867C}">
                  <a14:compatExt spid="_x0000_s1197"/>
                </a:ext>
                <a:ext uri="{FF2B5EF4-FFF2-40B4-BE49-F238E27FC236}">
                  <a16:creationId xmlns:a16="http://schemas.microsoft.com/office/drawing/2014/main" id="{00000000-0008-0000-02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注文書なし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94</xdr:row>
          <xdr:rowOff>257175</xdr:rowOff>
        </xdr:from>
        <xdr:to>
          <xdr:col>6</xdr:col>
          <xdr:colOff>628650</xdr:colOff>
          <xdr:row>96</xdr:row>
          <xdr:rowOff>85725</xdr:rowOff>
        </xdr:to>
        <xdr:sp macro="" textlink="">
          <xdr:nvSpPr>
            <xdr:cNvPr id="1198" name="Group Box 174" hidden="1">
              <a:extLst>
                <a:ext uri="{63B3BB69-23CF-44E3-9099-C40C66FF867C}">
                  <a14:compatExt spid="_x0000_s1198"/>
                </a:ext>
                <a:ext uri="{FF2B5EF4-FFF2-40B4-BE49-F238E27FC236}">
                  <a16:creationId xmlns:a16="http://schemas.microsoft.com/office/drawing/2014/main" id="{00000000-0008-0000-0200-0000A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6</xdr:row>
          <xdr:rowOff>9525</xdr:rowOff>
        </xdr:from>
        <xdr:to>
          <xdr:col>4</xdr:col>
          <xdr:colOff>104775</xdr:colOff>
          <xdr:row>6</xdr:row>
          <xdr:rowOff>219075</xdr:rowOff>
        </xdr:to>
        <xdr:sp macro="" textlink="">
          <xdr:nvSpPr>
            <xdr:cNvPr id="1199" name="Option Button 175" hidden="1">
              <a:extLst>
                <a:ext uri="{63B3BB69-23CF-44E3-9099-C40C66FF867C}">
                  <a14:compatExt spid="_x0000_s1199"/>
                </a:ext>
                <a:ext uri="{FF2B5EF4-FFF2-40B4-BE49-F238E27FC236}">
                  <a16:creationId xmlns:a16="http://schemas.microsoft.com/office/drawing/2014/main" id="{00000000-0008-0000-02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注文書あり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6</xdr:row>
          <xdr:rowOff>9525</xdr:rowOff>
        </xdr:from>
        <xdr:to>
          <xdr:col>4</xdr:col>
          <xdr:colOff>981075</xdr:colOff>
          <xdr:row>6</xdr:row>
          <xdr:rowOff>219075</xdr:rowOff>
        </xdr:to>
        <xdr:sp macro="" textlink="">
          <xdr:nvSpPr>
            <xdr:cNvPr id="1200" name="Option Button 176" hidden="1">
              <a:extLst>
                <a:ext uri="{63B3BB69-23CF-44E3-9099-C40C66FF867C}">
                  <a14:compatExt spid="_x0000_s1200"/>
                </a:ext>
                <a:ext uri="{FF2B5EF4-FFF2-40B4-BE49-F238E27FC236}">
                  <a16:creationId xmlns:a16="http://schemas.microsoft.com/office/drawing/2014/main" id="{00000000-0008-0000-02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単価契約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1076325</xdr:colOff>
          <xdr:row>6</xdr:row>
          <xdr:rowOff>9525</xdr:rowOff>
        </xdr:from>
        <xdr:to>
          <xdr:col>6</xdr:col>
          <xdr:colOff>466725</xdr:colOff>
          <xdr:row>6</xdr:row>
          <xdr:rowOff>219075</xdr:rowOff>
        </xdr:to>
        <xdr:sp macro="" textlink="">
          <xdr:nvSpPr>
            <xdr:cNvPr id="1201" name="Option Button 177" hidden="1">
              <a:extLst>
                <a:ext uri="{63B3BB69-23CF-44E3-9099-C40C66FF867C}">
                  <a14:compatExt spid="_x0000_s1201"/>
                </a:ext>
                <a:ext uri="{FF2B5EF4-FFF2-40B4-BE49-F238E27FC236}">
                  <a16:creationId xmlns:a16="http://schemas.microsoft.com/office/drawing/2014/main" id="{00000000-0008-0000-02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注文書なし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5</xdr:row>
          <xdr:rowOff>247650</xdr:rowOff>
        </xdr:from>
        <xdr:to>
          <xdr:col>6</xdr:col>
          <xdr:colOff>581025</xdr:colOff>
          <xdr:row>7</xdr:row>
          <xdr:rowOff>19050</xdr:rowOff>
        </xdr:to>
        <xdr:sp macro="" textlink="">
          <xdr:nvSpPr>
            <xdr:cNvPr id="1202" name="Group Box 178" hidden="1">
              <a:extLst>
                <a:ext uri="{63B3BB69-23CF-44E3-9099-C40C66FF867C}">
                  <a14:compatExt spid="_x0000_s1202"/>
                </a:ext>
                <a:ext uri="{FF2B5EF4-FFF2-40B4-BE49-F238E27FC236}">
                  <a16:creationId xmlns:a16="http://schemas.microsoft.com/office/drawing/2014/main" id="{00000000-0008-0000-0200-0000B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178</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25400</xdr:colOff>
      <xdr:row>0</xdr:row>
      <xdr:rowOff>57150</xdr:rowOff>
    </xdr:from>
    <xdr:to>
      <xdr:col>6</xdr:col>
      <xdr:colOff>215900</xdr:colOff>
      <xdr:row>0</xdr:row>
      <xdr:rowOff>361950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88900" y="57150"/>
          <a:ext cx="3543300" cy="304800"/>
        </a:xfrm>
        <a:prstGeom prst="rect">
          <a:avLst/>
        </a:prstGeom>
        <a:solidFill>
          <a:srgbClr val="FFFF00"/>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t>明細は３部印刷し、請求書３枚それぞれに添付してください</a:t>
          </a:r>
          <a:r>
            <a:rPr kumimoji="1" lang="ja-JP" altLang="en-US" sz="1100" b="1"/>
            <a:t>。</a:t>
          </a:r>
        </a:p>
      </xdr:txBody>
    </xdr:sp>
    <xdr:clientData fPrintsWithSheet="0"/>
  </xdr:twoCellAnchor>
  <xdr:twoCellAnchor>
    <xdr:from>
      <xdr:col>1</xdr:col>
      <xdr:colOff>25400</xdr:colOff>
      <xdr:row>0</xdr:row>
      <xdr:rowOff>57150</xdr:rowOff>
    </xdr:from>
    <xdr:to>
      <xdr:col>6</xdr:col>
      <xdr:colOff>215900</xdr:colOff>
      <xdr:row>0</xdr:row>
      <xdr:rowOff>361950</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88900" y="57150"/>
          <a:ext cx="3486150" cy="304800"/>
        </a:xfrm>
        <a:prstGeom prst="rect">
          <a:avLst/>
        </a:prstGeom>
        <a:solidFill>
          <a:srgbClr val="FFFF00"/>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t>明細は３部印刷し、請求書３枚それぞれに添付してください</a:t>
          </a:r>
          <a:r>
            <a:rPr kumimoji="1" lang="ja-JP" altLang="en-US" sz="1100" b="1"/>
            <a:t>。</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6</xdr:col>
      <xdr:colOff>330200</xdr:colOff>
      <xdr:row>8</xdr:row>
      <xdr:rowOff>6350</xdr:rowOff>
    </xdr:from>
    <xdr:to>
      <xdr:col>7</xdr:col>
      <xdr:colOff>31750</xdr:colOff>
      <xdr:row>9</xdr:row>
      <xdr:rowOff>19050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4159250" y="2197100"/>
          <a:ext cx="36195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63500">
          <a:solidFill>
            <a:schemeClr val="bg1">
              <a:lumMod val="50000"/>
              <a:alpha val="40000"/>
            </a:schemeClr>
          </a:solidFill>
        </a:ln>
      </a:spPr>
      <a:bodyPr vertOverflow="clip" vert="horz" lIns="36000" tIns="36000" rIns="36000" bIns="36000" rtlCol="0" anchor="ctr"/>
      <a:lstStyle>
        <a:defPPr algn="ctr">
          <a:defRPr kumimoji="1" sz="10000">
            <a:solidFill>
              <a:schemeClr val="bg1">
                <a:lumMod val="50000"/>
                <a:alpha val="40000"/>
              </a:schemeClr>
            </a:solidFill>
            <a:latin typeface="+mn-ea"/>
            <a:ea typeface="+mn-ea"/>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DB097-4F06-4F3A-9223-F7E5F2340964}">
  <sheetPr codeName="Sheet2">
    <tabColor rgb="FFFFFF00"/>
  </sheetPr>
  <dimension ref="B1:N25"/>
  <sheetViews>
    <sheetView showGridLines="0" workbookViewId="0">
      <selection activeCell="G16" sqref="G16"/>
    </sheetView>
  </sheetViews>
  <sheetFormatPr defaultColWidth="8.75" defaultRowHeight="21.95" customHeight="1"/>
  <cols>
    <col min="1" max="1" width="8.75" style="75"/>
    <col min="2" max="2" width="3.5" style="75" customWidth="1"/>
    <col min="3" max="16384" width="8.75" style="75"/>
  </cols>
  <sheetData>
    <row r="1" spans="2:14" ht="21.95" customHeight="1" thickBot="1"/>
    <row r="2" spans="2:14" ht="46.5" customHeight="1" thickTop="1">
      <c r="B2" s="697"/>
      <c r="C2" s="698" t="s">
        <v>89</v>
      </c>
      <c r="D2" s="699"/>
      <c r="E2" s="699"/>
      <c r="F2" s="699"/>
      <c r="G2" s="699"/>
      <c r="H2" s="699"/>
      <c r="I2" s="699"/>
      <c r="J2" s="699"/>
      <c r="K2" s="699"/>
      <c r="L2" s="699"/>
      <c r="M2" s="699"/>
      <c r="N2" s="700"/>
    </row>
    <row r="3" spans="2:14" ht="21.95" customHeight="1">
      <c r="B3" s="701"/>
      <c r="C3" s="694"/>
      <c r="D3" s="694"/>
      <c r="E3" s="694"/>
      <c r="F3" s="694"/>
      <c r="G3" s="694"/>
      <c r="H3" s="694"/>
      <c r="I3" s="694"/>
      <c r="J3" s="694"/>
      <c r="K3" s="694"/>
      <c r="L3" s="694"/>
      <c r="M3" s="694"/>
      <c r="N3" s="702"/>
    </row>
    <row r="4" spans="2:14" ht="21.95" customHeight="1">
      <c r="B4" s="701"/>
      <c r="C4" s="694"/>
      <c r="D4" s="694"/>
      <c r="E4" s="694"/>
      <c r="F4" s="694"/>
      <c r="G4" s="694"/>
      <c r="H4" s="694"/>
      <c r="I4" s="694"/>
      <c r="J4" s="694"/>
      <c r="K4" s="694"/>
      <c r="L4" s="694"/>
      <c r="M4" s="694"/>
      <c r="N4" s="702"/>
    </row>
    <row r="5" spans="2:14" ht="21.95" customHeight="1">
      <c r="B5" s="703" t="s">
        <v>92</v>
      </c>
      <c r="C5" s="695" t="s">
        <v>94</v>
      </c>
      <c r="D5" s="695"/>
      <c r="E5" s="695"/>
      <c r="F5" s="695"/>
      <c r="G5" s="695"/>
      <c r="H5" s="695"/>
      <c r="I5" s="695"/>
      <c r="J5" s="695"/>
      <c r="K5" s="695"/>
      <c r="L5" s="695"/>
      <c r="M5" s="695"/>
      <c r="N5" s="705"/>
    </row>
    <row r="6" spans="2:14" ht="21.95" customHeight="1">
      <c r="B6" s="704"/>
      <c r="C6" s="695" t="s">
        <v>91</v>
      </c>
      <c r="D6" s="695"/>
      <c r="E6" s="695"/>
      <c r="F6" s="695"/>
      <c r="G6" s="695"/>
      <c r="H6" s="695"/>
      <c r="I6" s="695"/>
      <c r="J6" s="695"/>
      <c r="K6" s="695"/>
      <c r="L6" s="695"/>
      <c r="M6" s="695"/>
      <c r="N6" s="705"/>
    </row>
    <row r="7" spans="2:14" ht="21.95" customHeight="1">
      <c r="B7" s="704"/>
      <c r="C7" s="695"/>
      <c r="D7" s="695"/>
      <c r="E7" s="695"/>
      <c r="F7" s="695"/>
      <c r="G7" s="695"/>
      <c r="H7" s="695"/>
      <c r="I7" s="695"/>
      <c r="J7" s="695"/>
      <c r="K7" s="695"/>
      <c r="L7" s="695"/>
      <c r="M7" s="695"/>
      <c r="N7" s="705"/>
    </row>
    <row r="8" spans="2:14" ht="21.95" customHeight="1">
      <c r="B8" s="703" t="s">
        <v>92</v>
      </c>
      <c r="C8" s="695" t="s">
        <v>87</v>
      </c>
      <c r="D8" s="695"/>
      <c r="E8" s="695"/>
      <c r="F8" s="695"/>
      <c r="G8" s="695"/>
      <c r="H8" s="695"/>
      <c r="I8" s="695"/>
      <c r="J8" s="695"/>
      <c r="K8" s="695"/>
      <c r="L8" s="695"/>
      <c r="M8" s="695"/>
      <c r="N8" s="705"/>
    </row>
    <row r="9" spans="2:14" ht="21.95" customHeight="1">
      <c r="B9" s="704"/>
      <c r="C9" s="695"/>
      <c r="D9" s="695"/>
      <c r="E9" s="695"/>
      <c r="F9" s="695"/>
      <c r="G9" s="695"/>
      <c r="H9" s="695"/>
      <c r="I9" s="695"/>
      <c r="J9" s="695"/>
      <c r="K9" s="695"/>
      <c r="L9" s="695"/>
      <c r="M9" s="695"/>
      <c r="N9" s="705"/>
    </row>
    <row r="10" spans="2:14" ht="21.95" customHeight="1">
      <c r="B10" s="703" t="s">
        <v>92</v>
      </c>
      <c r="C10" s="695" t="s">
        <v>90</v>
      </c>
      <c r="D10" s="695"/>
      <c r="E10" s="695"/>
      <c r="F10" s="695"/>
      <c r="G10" s="695"/>
      <c r="H10" s="695"/>
      <c r="I10" s="695"/>
      <c r="J10" s="695"/>
      <c r="K10" s="695"/>
      <c r="L10" s="695"/>
      <c r="M10" s="695"/>
      <c r="N10" s="705"/>
    </row>
    <row r="11" spans="2:14" ht="21.95" customHeight="1">
      <c r="B11" s="704"/>
      <c r="C11" s="695"/>
      <c r="D11" s="695"/>
      <c r="E11" s="695"/>
      <c r="F11" s="695"/>
      <c r="G11" s="695"/>
      <c r="H11" s="695"/>
      <c r="I11" s="695"/>
      <c r="J11" s="695"/>
      <c r="K11" s="695"/>
      <c r="L11" s="695"/>
      <c r="M11" s="695"/>
      <c r="N11" s="705"/>
    </row>
    <row r="12" spans="2:14" ht="21.95" customHeight="1">
      <c r="B12" s="703" t="s">
        <v>92</v>
      </c>
      <c r="C12" s="696" t="s">
        <v>88</v>
      </c>
      <c r="D12" s="695"/>
      <c r="E12" s="695"/>
      <c r="F12" s="695"/>
      <c r="G12" s="695"/>
      <c r="H12" s="695"/>
      <c r="I12" s="695"/>
      <c r="J12" s="695"/>
      <c r="K12" s="695"/>
      <c r="L12" s="695"/>
      <c r="M12" s="695"/>
      <c r="N12" s="705"/>
    </row>
    <row r="13" spans="2:14" ht="21.95" customHeight="1">
      <c r="B13" s="704"/>
      <c r="C13" s="695"/>
      <c r="D13" s="695"/>
      <c r="E13" s="695"/>
      <c r="F13" s="695"/>
      <c r="G13" s="695"/>
      <c r="H13" s="695"/>
      <c r="I13" s="695"/>
      <c r="J13" s="695"/>
      <c r="K13" s="695"/>
      <c r="L13" s="695"/>
      <c r="M13" s="695"/>
      <c r="N13" s="705"/>
    </row>
    <row r="14" spans="2:14" ht="21.95" customHeight="1">
      <c r="B14" s="703" t="s">
        <v>92</v>
      </c>
      <c r="C14" s="695" t="s">
        <v>97</v>
      </c>
      <c r="D14" s="695"/>
      <c r="E14" s="695"/>
      <c r="F14" s="695"/>
      <c r="G14" s="695"/>
      <c r="H14" s="695"/>
      <c r="I14" s="695"/>
      <c r="J14" s="695"/>
      <c r="K14" s="695"/>
      <c r="L14" s="695"/>
      <c r="M14" s="695"/>
      <c r="N14" s="705"/>
    </row>
    <row r="15" spans="2:14" ht="21.95" customHeight="1">
      <c r="B15" s="703"/>
      <c r="C15" s="695" t="s">
        <v>96</v>
      </c>
      <c r="D15" s="695"/>
      <c r="E15" s="695"/>
      <c r="F15" s="695"/>
      <c r="G15" s="695"/>
      <c r="H15" s="695"/>
      <c r="I15" s="695"/>
      <c r="J15" s="695"/>
      <c r="K15" s="695"/>
      <c r="L15" s="695"/>
      <c r="M15" s="695"/>
      <c r="N15" s="705"/>
    </row>
    <row r="16" spans="2:14" ht="21.95" customHeight="1">
      <c r="B16" s="704"/>
      <c r="C16" s="695"/>
      <c r="D16" s="695"/>
      <c r="E16" s="695"/>
      <c r="F16" s="695"/>
      <c r="G16" s="695"/>
      <c r="H16" s="695"/>
      <c r="I16" s="695"/>
      <c r="J16" s="695"/>
      <c r="K16" s="695"/>
      <c r="L16" s="695"/>
      <c r="M16" s="695"/>
      <c r="N16" s="705"/>
    </row>
    <row r="17" spans="2:14" ht="21.95" customHeight="1">
      <c r="B17" s="703" t="s">
        <v>92</v>
      </c>
      <c r="C17" s="695" t="s">
        <v>93</v>
      </c>
      <c r="D17" s="695"/>
      <c r="E17" s="695"/>
      <c r="F17" s="695"/>
      <c r="G17" s="695"/>
      <c r="H17" s="695"/>
      <c r="I17" s="695"/>
      <c r="J17" s="695"/>
      <c r="K17" s="695"/>
      <c r="L17" s="695"/>
      <c r="M17" s="695"/>
      <c r="N17" s="705"/>
    </row>
    <row r="18" spans="2:14" ht="21.95" customHeight="1">
      <c r="B18" s="704"/>
      <c r="C18" s="695" t="s">
        <v>95</v>
      </c>
      <c r="D18" s="695"/>
      <c r="E18" s="695"/>
      <c r="F18" s="695"/>
      <c r="G18" s="695"/>
      <c r="H18" s="695"/>
      <c r="I18" s="695"/>
      <c r="J18" s="695"/>
      <c r="K18" s="695"/>
      <c r="L18" s="695"/>
      <c r="M18" s="695"/>
      <c r="N18" s="705"/>
    </row>
    <row r="19" spans="2:14" ht="21.95" customHeight="1" thickBot="1">
      <c r="B19" s="706"/>
      <c r="C19" s="707"/>
      <c r="D19" s="707"/>
      <c r="E19" s="707"/>
      <c r="F19" s="707"/>
      <c r="G19" s="707"/>
      <c r="H19" s="707"/>
      <c r="I19" s="707"/>
      <c r="J19" s="707"/>
      <c r="K19" s="707"/>
      <c r="L19" s="707"/>
      <c r="M19" s="707"/>
      <c r="N19" s="708"/>
    </row>
    <row r="20" spans="2:14" ht="21.95" customHeight="1" thickTop="1"/>
    <row r="25" spans="2:14" ht="21.95" customHeight="1">
      <c r="B25" s="76"/>
    </row>
  </sheetData>
  <sheetProtection sheet="1" objects="1" scenarios="1"/>
  <phoneticPr fontId="36"/>
  <pageMargins left="0.95" right="0.23" top="0.88" bottom="0.75" header="0.3" footer="0.4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A516C-F0D9-476F-8952-ECD6A7A82E45}">
  <sheetPr codeName="Sheet3">
    <tabColor rgb="FFFFFF00"/>
  </sheetPr>
  <dimension ref="A1:AC131"/>
  <sheetViews>
    <sheetView showGridLines="0" tabSelected="1" view="pageBreakPreview" zoomScaleNormal="100" zoomScaleSheetLayoutView="100" workbookViewId="0">
      <selection activeCell="Q21" sqref="R21"/>
    </sheetView>
  </sheetViews>
  <sheetFormatPr defaultRowHeight="13.5"/>
  <cols>
    <col min="16" max="16" width="5.5" customWidth="1"/>
    <col min="17" max="17" width="4" customWidth="1"/>
    <col min="18" max="18" width="4.875" customWidth="1"/>
    <col min="19" max="19" width="3.75" customWidth="1"/>
    <col min="20" max="20" width="5.5" customWidth="1"/>
    <col min="21" max="21" width="61.75" customWidth="1"/>
    <col min="22" max="22" width="4" customWidth="1"/>
    <col min="28" max="28" width="8.875" customWidth="1"/>
  </cols>
  <sheetData>
    <row r="1" spans="1:29" s="77" customFormat="1" ht="24">
      <c r="A1" s="116" t="s">
        <v>99</v>
      </c>
      <c r="B1" s="116"/>
      <c r="C1" s="116"/>
      <c r="D1" s="116"/>
      <c r="E1" s="116"/>
      <c r="F1" s="116"/>
      <c r="G1" s="116"/>
      <c r="H1" s="116"/>
      <c r="I1" s="116"/>
      <c r="J1" s="116"/>
      <c r="K1" s="116"/>
      <c r="L1" s="116"/>
      <c r="M1" s="116"/>
      <c r="N1" s="116"/>
    </row>
    <row r="4" spans="1:29" ht="24.6" customHeight="1">
      <c r="A4" s="78" t="s">
        <v>106</v>
      </c>
      <c r="B4" s="79"/>
      <c r="C4" s="79"/>
      <c r="D4" s="79"/>
      <c r="E4" s="79"/>
      <c r="F4" s="80"/>
      <c r="V4" s="55"/>
      <c r="AC4" s="56"/>
    </row>
    <row r="5" spans="1:29" ht="18.600000000000001" customHeight="1">
      <c r="V5" s="55"/>
      <c r="W5" s="56"/>
      <c r="AC5" s="57"/>
    </row>
    <row r="6" spans="1:29" ht="14.25">
      <c r="W6" s="57"/>
    </row>
    <row r="7" spans="1:29" ht="14.25">
      <c r="W7" s="57"/>
    </row>
    <row r="24" spans="17:17" ht="17.100000000000001" customHeight="1"/>
    <row r="25" spans="17:17" ht="17.100000000000001" customHeight="1"/>
    <row r="26" spans="17:17" ht="17.100000000000001" customHeight="1"/>
    <row r="27" spans="17:17" ht="13.5" customHeight="1"/>
    <row r="28" spans="17:17" ht="13.5" customHeight="1">
      <c r="Q28" s="68"/>
    </row>
    <row r="29" spans="17:17" ht="13.5" customHeight="1"/>
    <row r="41" spans="2:12" ht="17.25">
      <c r="B41" s="58"/>
    </row>
    <row r="42" spans="2:12" ht="14.25" thickBot="1"/>
    <row r="43" spans="2:12" ht="15.75" thickTop="1" thickBot="1">
      <c r="B43" s="121" t="s">
        <v>136</v>
      </c>
      <c r="C43" s="122" t="s">
        <v>135</v>
      </c>
      <c r="D43" s="122"/>
      <c r="E43" s="122"/>
      <c r="F43" s="122"/>
      <c r="G43" s="122"/>
      <c r="H43" s="122"/>
      <c r="I43" s="122"/>
      <c r="J43" s="122"/>
      <c r="K43" s="122"/>
      <c r="L43" s="123"/>
    </row>
    <row r="44" spans="2:12" ht="15" thickTop="1">
      <c r="B44" s="81"/>
    </row>
    <row r="45" spans="2:12" ht="14.25">
      <c r="B45" s="117"/>
      <c r="C45" s="54"/>
      <c r="D45" t="s">
        <v>65</v>
      </c>
    </row>
    <row r="46" spans="2:12" ht="14.25">
      <c r="B46" s="81"/>
    </row>
    <row r="47" spans="2:12" ht="14.25">
      <c r="B47" s="81"/>
      <c r="C47" s="60"/>
      <c r="D47" t="s">
        <v>66</v>
      </c>
    </row>
    <row r="48" spans="2:12" ht="14.25">
      <c r="B48" s="81"/>
    </row>
    <row r="49" spans="1:6" ht="14.25">
      <c r="B49" s="81" t="s">
        <v>102</v>
      </c>
      <c r="C49" t="s">
        <v>103</v>
      </c>
    </row>
    <row r="50" spans="1:6" ht="14.25">
      <c r="B50" s="81"/>
    </row>
    <row r="51" spans="1:6" ht="14.25">
      <c r="B51" s="81" t="s">
        <v>104</v>
      </c>
      <c r="C51" t="s">
        <v>100</v>
      </c>
    </row>
    <row r="53" spans="1:6" ht="14.1" customHeight="1">
      <c r="B53" s="81" t="s">
        <v>109</v>
      </c>
      <c r="C53" t="s">
        <v>110</v>
      </c>
    </row>
    <row r="54" spans="1:6" ht="15.6" customHeight="1">
      <c r="B54" s="81"/>
    </row>
    <row r="55" spans="1:6" ht="14.25">
      <c r="B55" s="81" t="s">
        <v>134</v>
      </c>
      <c r="C55" s="68" t="s">
        <v>140</v>
      </c>
    </row>
    <row r="56" spans="1:6" ht="14.25">
      <c r="B56" s="81"/>
    </row>
    <row r="63" spans="1:6" ht="18.75">
      <c r="A63" s="118"/>
      <c r="B63" s="119"/>
      <c r="C63" s="119"/>
      <c r="D63" s="119"/>
      <c r="E63" s="119"/>
    </row>
    <row r="64" spans="1:6" ht="18.75">
      <c r="A64" s="78" t="s">
        <v>108</v>
      </c>
      <c r="B64" s="79"/>
      <c r="C64" s="79"/>
      <c r="D64" s="79"/>
      <c r="E64" s="119"/>
      <c r="F64" s="120"/>
    </row>
    <row r="65" spans="1:22" ht="18.75">
      <c r="A65" s="118"/>
      <c r="B65" s="120" t="s">
        <v>101</v>
      </c>
      <c r="C65" s="119"/>
      <c r="D65" s="119"/>
      <c r="E65" s="119"/>
    </row>
    <row r="66" spans="1:22" ht="18.75">
      <c r="A66" s="118"/>
      <c r="B66" s="119"/>
      <c r="C66" s="119"/>
      <c r="D66" s="119"/>
      <c r="E66" s="119"/>
    </row>
    <row r="67" spans="1:22" ht="18.75">
      <c r="A67" s="118"/>
      <c r="B67" s="119"/>
      <c r="C67" s="119"/>
      <c r="D67" s="119"/>
      <c r="E67" s="119"/>
    </row>
    <row r="68" spans="1:22" ht="18.75">
      <c r="A68" s="118"/>
      <c r="B68" s="119"/>
      <c r="C68" s="119"/>
      <c r="D68" s="119"/>
      <c r="E68" s="119"/>
    </row>
    <row r="69" spans="1:22" ht="18.75">
      <c r="A69" s="118"/>
      <c r="B69" s="119"/>
      <c r="C69" s="119"/>
      <c r="D69" s="119"/>
      <c r="E69" s="119"/>
    </row>
    <row r="77" spans="1:22" ht="18.75">
      <c r="V77" s="55"/>
    </row>
    <row r="103" spans="1:18" ht="32.450000000000003" customHeight="1">
      <c r="A103" s="78" t="s">
        <v>107</v>
      </c>
      <c r="B103" s="79"/>
      <c r="C103" s="79"/>
      <c r="D103" s="79"/>
      <c r="E103" s="79"/>
      <c r="F103" s="144"/>
      <c r="G103" s="80"/>
    </row>
    <row r="104" spans="1:18" ht="24.6" customHeight="1">
      <c r="A104" s="118"/>
      <c r="B104" s="120" t="s">
        <v>101</v>
      </c>
      <c r="C104" s="119"/>
      <c r="D104" s="119"/>
      <c r="E104" s="119"/>
    </row>
    <row r="105" spans="1:18" ht="18.75">
      <c r="A105" s="118"/>
      <c r="B105" s="119"/>
      <c r="C105" s="119"/>
      <c r="D105" s="119"/>
      <c r="E105" s="119"/>
    </row>
    <row r="106" spans="1:18" ht="18.75">
      <c r="A106" s="118"/>
      <c r="B106" s="119"/>
      <c r="C106" s="119"/>
      <c r="D106" s="119"/>
      <c r="E106" s="119"/>
    </row>
    <row r="107" spans="1:18" ht="16.5" customHeight="1">
      <c r="A107" s="118"/>
      <c r="B107" s="119"/>
      <c r="C107" s="119"/>
      <c r="D107" s="119"/>
      <c r="E107" s="119"/>
    </row>
    <row r="108" spans="1:18" ht="18.75">
      <c r="A108" s="118"/>
      <c r="B108" s="119"/>
      <c r="C108" s="119"/>
      <c r="D108" s="119"/>
      <c r="E108" s="119"/>
    </row>
    <row r="109" spans="1:18" ht="18.75">
      <c r="A109" s="118"/>
      <c r="B109" s="119"/>
      <c r="C109" s="119"/>
      <c r="D109" s="119"/>
      <c r="E109" s="119"/>
    </row>
    <row r="110" spans="1:18" ht="18.75">
      <c r="A110" s="118"/>
      <c r="B110" s="119"/>
      <c r="C110" s="119"/>
      <c r="D110" s="119"/>
      <c r="E110" s="119"/>
    </row>
    <row r="111" spans="1:18" ht="18.75">
      <c r="A111" s="118"/>
      <c r="B111" s="119"/>
      <c r="C111" s="119"/>
      <c r="D111" s="119"/>
      <c r="E111" s="119"/>
    </row>
    <row r="112" spans="1:18" ht="18.75">
      <c r="A112" s="118"/>
      <c r="B112" s="119"/>
      <c r="C112" s="119"/>
      <c r="D112" s="119"/>
      <c r="E112" s="119"/>
      <c r="R112" s="81"/>
    </row>
    <row r="113" spans="1:18" ht="18.75">
      <c r="A113" s="118"/>
      <c r="B113" s="119"/>
      <c r="C113" s="119"/>
      <c r="D113" s="119"/>
      <c r="E113" s="119"/>
    </row>
    <row r="114" spans="1:18" ht="18.75">
      <c r="A114" s="118"/>
      <c r="B114" s="119"/>
      <c r="C114" s="119"/>
      <c r="D114" s="119"/>
      <c r="E114" s="119"/>
      <c r="R114" s="81"/>
    </row>
    <row r="115" spans="1:18" ht="18.75">
      <c r="A115" s="118"/>
      <c r="B115" s="119"/>
      <c r="C115" s="119"/>
      <c r="D115" s="119"/>
      <c r="E115" s="119"/>
    </row>
    <row r="116" spans="1:18" ht="18.75">
      <c r="A116" s="118"/>
      <c r="B116" s="119"/>
      <c r="C116" s="119"/>
      <c r="D116" s="119"/>
      <c r="E116" s="119"/>
      <c r="R116" s="81"/>
    </row>
    <row r="117" spans="1:18" ht="18.75">
      <c r="A117" s="118"/>
      <c r="B117" s="119"/>
      <c r="C117" s="119"/>
      <c r="D117" s="119"/>
      <c r="E117" s="119"/>
      <c r="R117" s="81"/>
    </row>
    <row r="118" spans="1:18" ht="18.75">
      <c r="A118" s="118"/>
      <c r="B118" s="119"/>
      <c r="C118" s="119"/>
      <c r="D118" s="119"/>
      <c r="E118" s="119"/>
    </row>
    <row r="119" spans="1:18" ht="18.75">
      <c r="A119" s="118"/>
      <c r="B119" s="119"/>
      <c r="C119" s="119"/>
      <c r="D119" s="119"/>
      <c r="E119" s="119"/>
    </row>
    <row r="120" spans="1:18" ht="18.75">
      <c r="A120" s="118"/>
      <c r="B120" s="119"/>
      <c r="C120" s="119"/>
      <c r="D120" s="119"/>
      <c r="E120" s="119"/>
    </row>
    <row r="121" spans="1:18" ht="18.75">
      <c r="A121" s="118"/>
      <c r="B121" s="119"/>
      <c r="C121" s="119"/>
      <c r="D121" s="119"/>
      <c r="E121" s="119"/>
    </row>
    <row r="122" spans="1:18" ht="18.75">
      <c r="A122" s="118"/>
      <c r="B122" s="119"/>
      <c r="C122" s="119"/>
      <c r="D122" s="119"/>
      <c r="E122" s="119"/>
    </row>
    <row r="123" spans="1:18" ht="18.75">
      <c r="A123" s="118"/>
      <c r="B123" s="119"/>
      <c r="C123" s="119"/>
      <c r="D123" s="119"/>
      <c r="E123" s="119"/>
    </row>
    <row r="124" spans="1:18" ht="18.75">
      <c r="A124" s="118"/>
      <c r="B124" s="119"/>
      <c r="C124" s="119"/>
      <c r="D124" s="119"/>
      <c r="E124" s="119"/>
    </row>
    <row r="125" spans="1:18" ht="18.75">
      <c r="A125" s="118"/>
      <c r="B125" s="119"/>
      <c r="C125" s="119"/>
      <c r="D125" s="119"/>
      <c r="E125" s="119"/>
    </row>
    <row r="126" spans="1:18" ht="18.75">
      <c r="A126" s="118"/>
      <c r="B126" s="119"/>
      <c r="C126" s="119"/>
      <c r="D126" s="119"/>
      <c r="E126" s="119"/>
    </row>
    <row r="127" spans="1:18" ht="18.75">
      <c r="A127" s="118"/>
      <c r="B127" s="119"/>
      <c r="C127" s="119"/>
      <c r="D127" s="119"/>
      <c r="E127" s="119"/>
    </row>
    <row r="128" spans="1:18" ht="18.75">
      <c r="A128" s="118"/>
      <c r="B128" s="119"/>
      <c r="C128" s="119"/>
      <c r="D128" s="119"/>
      <c r="E128" s="119"/>
    </row>
    <row r="129" spans="1:5" ht="29.45" customHeight="1">
      <c r="A129" s="118"/>
      <c r="B129" s="119"/>
      <c r="C129" s="119"/>
      <c r="D129" s="119"/>
      <c r="E129" s="119"/>
    </row>
    <row r="130" spans="1:5" ht="18.75">
      <c r="A130" s="118"/>
      <c r="B130" s="119"/>
      <c r="C130" s="119"/>
      <c r="D130" s="119"/>
      <c r="E130" s="119"/>
    </row>
    <row r="131" spans="1:5" ht="14.1" customHeight="1">
      <c r="A131" s="118"/>
      <c r="B131" s="119"/>
      <c r="C131" s="119"/>
      <c r="D131" s="119"/>
      <c r="E131" s="119"/>
    </row>
  </sheetData>
  <sheetProtection algorithmName="SHA-512" hashValue="7fXmt40Azv0WNAC+PYDpVrXeCYK0JY+KYOmazZVuH/uJhPLqjNW92hPRWWuvV4eMjGOMh4ghVVUu38fRWqvcag==" saltValue="IRjbD3dDrB/d0P6+pCQ4iQ==" spinCount="100000" sheet="1" objects="1" scenarios="1"/>
  <phoneticPr fontId="3"/>
  <printOptions horizontalCentered="1"/>
  <pageMargins left="0.51181102362204722" right="0.51181102362204722" top="0.74803149606299213" bottom="0.6692913385826772" header="0.31496062992125984" footer="0.6692913385826772"/>
  <pageSetup paperSize="9" scale="69" orientation="portrait" r:id="rId1"/>
  <rowBreaks count="2" manualBreakCount="2">
    <brk id="61" max="14" man="1"/>
    <brk id="130" max="14"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B118"/>
  <sheetViews>
    <sheetView showGridLines="0" view="pageBreakPreview" zoomScaleNormal="100" zoomScaleSheetLayoutView="100" workbookViewId="0">
      <selection activeCell="H21" sqref="H21"/>
    </sheetView>
  </sheetViews>
  <sheetFormatPr defaultColWidth="8.75" defaultRowHeight="18" customHeight="1"/>
  <cols>
    <col min="1" max="1" width="1.5" customWidth="1"/>
    <col min="2" max="2" width="5" customWidth="1"/>
    <col min="3" max="3" width="6.125" customWidth="1"/>
    <col min="4" max="4" width="13.5" customWidth="1"/>
    <col min="5" max="5" width="16.125" customWidth="1"/>
    <col min="6" max="6" width="4" customWidth="1"/>
    <col min="7" max="8" width="9.125" customWidth="1"/>
    <col min="9" max="9" width="11.625" customWidth="1"/>
    <col min="10" max="10" width="4" customWidth="1"/>
    <col min="11" max="11" width="3.875" customWidth="1"/>
    <col min="12" max="12" width="12.5" customWidth="1"/>
    <col min="13" max="13" width="11" customWidth="1"/>
    <col min="14" max="14" width="3.875" customWidth="1"/>
    <col min="15" max="15" width="7.125" customWidth="1"/>
    <col min="16" max="16" width="4.875" customWidth="1"/>
    <col min="17" max="17" width="7.25" customWidth="1"/>
    <col min="18" max="18" width="7.125" customWidth="1"/>
    <col min="19" max="19" width="1" customWidth="1"/>
    <col min="20" max="20" width="6" customWidth="1"/>
    <col min="21" max="21" width="52.875" customWidth="1"/>
    <col min="22" max="22" width="5.625" customWidth="1"/>
    <col min="23" max="25" width="5.375" hidden="1" customWidth="1"/>
    <col min="26" max="26" width="3.875" hidden="1" customWidth="1"/>
    <col min="27" max="28" width="5.375" customWidth="1"/>
  </cols>
  <sheetData>
    <row r="1" spans="1:28" ht="29.45" customHeight="1" thickBot="1">
      <c r="A1" s="82"/>
      <c r="B1" s="567" t="s">
        <v>51</v>
      </c>
      <c r="C1" s="567"/>
      <c r="D1" s="567"/>
      <c r="E1" s="567"/>
      <c r="F1" s="566" t="s">
        <v>73</v>
      </c>
      <c r="G1" s="566"/>
      <c r="H1" s="566"/>
      <c r="I1" s="566"/>
      <c r="J1" s="566"/>
      <c r="K1" s="566"/>
      <c r="L1" s="566"/>
      <c r="M1" s="82"/>
      <c r="N1" s="82"/>
      <c r="O1" s="582">
        <v>45382</v>
      </c>
      <c r="P1" s="582"/>
      <c r="Q1" s="582"/>
      <c r="R1" s="582"/>
      <c r="S1" s="82"/>
      <c r="U1" s="241"/>
    </row>
    <row r="2" spans="1:28" ht="8.1" customHeight="1">
      <c r="A2" s="82"/>
      <c r="B2" s="567"/>
      <c r="C2" s="567"/>
      <c r="D2" s="567"/>
      <c r="E2" s="567"/>
      <c r="F2" s="83"/>
      <c r="G2" s="83"/>
      <c r="H2" s="82"/>
      <c r="I2" s="82"/>
      <c r="J2" s="82"/>
      <c r="K2" s="82"/>
      <c r="L2" s="84"/>
      <c r="M2" s="228"/>
      <c r="N2" s="228"/>
      <c r="O2" s="228"/>
      <c r="P2" s="228"/>
      <c r="Q2" s="229"/>
      <c r="R2" s="230"/>
      <c r="S2" s="82"/>
      <c r="U2" s="242"/>
      <c r="W2" s="42" t="s">
        <v>118</v>
      </c>
      <c r="X2" s="42" t="s">
        <v>117</v>
      </c>
      <c r="Y2" s="42"/>
      <c r="AA2" s="42"/>
      <c r="AB2" s="42"/>
    </row>
    <row r="3" spans="1:28" ht="17.100000000000001" customHeight="1" thickBot="1">
      <c r="A3" s="82"/>
      <c r="B3" s="85"/>
      <c r="C3" s="85"/>
      <c r="D3" s="85"/>
      <c r="E3" s="85"/>
      <c r="F3" s="82"/>
      <c r="G3" s="82"/>
      <c r="H3" s="82"/>
      <c r="I3" s="82"/>
      <c r="J3" s="82"/>
      <c r="K3" s="82"/>
      <c r="L3" s="86" t="s">
        <v>48</v>
      </c>
      <c r="M3" s="575"/>
      <c r="N3" s="575"/>
      <c r="O3" s="575"/>
      <c r="P3" s="575"/>
      <c r="Q3" s="575"/>
      <c r="R3" s="576"/>
      <c r="S3" s="82"/>
      <c r="U3" s="242"/>
      <c r="X3" s="59">
        <f>IF(M3="",1,0)</f>
        <v>1</v>
      </c>
      <c r="Y3" s="59"/>
    </row>
    <row r="4" spans="1:28" ht="21.6" customHeight="1" thickBot="1">
      <c r="A4" s="82"/>
      <c r="B4" s="588" t="s">
        <v>45</v>
      </c>
      <c r="C4" s="589"/>
      <c r="D4" s="222"/>
      <c r="E4" s="87" t="s">
        <v>24</v>
      </c>
      <c r="F4" s="583"/>
      <c r="G4" s="584"/>
      <c r="H4" s="585"/>
      <c r="I4" s="592"/>
      <c r="J4" s="592"/>
      <c r="K4" s="82"/>
      <c r="L4" s="88" t="s">
        <v>47</v>
      </c>
      <c r="M4" s="590"/>
      <c r="N4" s="590"/>
      <c r="O4" s="590"/>
      <c r="P4" s="590"/>
      <c r="Q4" s="590"/>
      <c r="R4" s="591"/>
      <c r="S4" s="82"/>
      <c r="T4" s="220"/>
      <c r="U4" s="243" t="str">
        <f>IF(D4="","*必須*　部門が未入力です","")</f>
        <v>*必須*　部門が未入力です</v>
      </c>
      <c r="W4">
        <f>IF(D4="",1,0)</f>
        <v>1</v>
      </c>
      <c r="X4" s="59">
        <f>IF(M4="",1,0)</f>
        <v>1</v>
      </c>
      <c r="Y4" s="59"/>
    </row>
    <row r="5" spans="1:28" ht="21.6" customHeight="1">
      <c r="A5" s="82"/>
      <c r="B5" s="586" t="s">
        <v>46</v>
      </c>
      <c r="C5" s="587"/>
      <c r="D5" s="570"/>
      <c r="E5" s="570"/>
      <c r="F5" s="570"/>
      <c r="G5" s="570"/>
      <c r="H5" s="570"/>
      <c r="I5" s="570"/>
      <c r="J5" s="571"/>
      <c r="K5" s="82"/>
      <c r="L5" s="88" t="s">
        <v>31</v>
      </c>
      <c r="M5" s="581"/>
      <c r="N5" s="581"/>
      <c r="O5" s="581"/>
      <c r="P5" s="581"/>
      <c r="Q5" s="581"/>
      <c r="R5" s="225"/>
      <c r="S5" s="82"/>
      <c r="T5" s="219"/>
      <c r="U5" s="244" t="str">
        <f>IF(F4="","工事番号が未入力です","")</f>
        <v>工事番号が未入力です</v>
      </c>
      <c r="X5" s="59"/>
      <c r="Y5" s="59"/>
    </row>
    <row r="6" spans="1:28" ht="21.6" customHeight="1">
      <c r="A6" s="82"/>
      <c r="B6" s="538" t="s">
        <v>42</v>
      </c>
      <c r="C6" s="539"/>
      <c r="D6" s="597"/>
      <c r="E6" s="598"/>
      <c r="F6" s="598"/>
      <c r="G6" s="598"/>
      <c r="H6" s="598"/>
      <c r="I6" s="598"/>
      <c r="J6" s="599"/>
      <c r="K6" s="82"/>
      <c r="L6" s="88" t="s">
        <v>59</v>
      </c>
      <c r="M6" s="579"/>
      <c r="N6" s="579"/>
      <c r="O6" s="579"/>
      <c r="P6" s="579"/>
      <c r="Q6" s="579"/>
      <c r="R6" s="580"/>
      <c r="S6" s="82"/>
      <c r="T6" s="220"/>
      <c r="U6" s="243" t="str">
        <f>IF(D5="","*必須*　工事名が未入力です","")</f>
        <v>*必須*　工事名が未入力です</v>
      </c>
      <c r="W6">
        <f>IF(D5="",1,0)</f>
        <v>1</v>
      </c>
      <c r="X6" s="59">
        <f>IF(M6="",1,0)</f>
        <v>1</v>
      </c>
      <c r="Y6" s="59"/>
    </row>
    <row r="7" spans="1:28" ht="19.5" customHeight="1" thickBot="1">
      <c r="A7" s="82"/>
      <c r="B7" s="595" t="s">
        <v>132</v>
      </c>
      <c r="C7" s="596"/>
      <c r="D7" s="224"/>
      <c r="E7" s="223"/>
      <c r="F7" s="223"/>
      <c r="G7" s="223"/>
      <c r="H7" s="214" t="s">
        <v>19</v>
      </c>
      <c r="I7" s="568"/>
      <c r="J7" s="569"/>
      <c r="K7" s="82"/>
      <c r="L7" s="86" t="s">
        <v>55</v>
      </c>
      <c r="M7" s="577"/>
      <c r="N7" s="577"/>
      <c r="O7" s="577"/>
      <c r="P7" s="577"/>
      <c r="Q7" s="577"/>
      <c r="R7" s="578"/>
      <c r="S7" s="82"/>
      <c r="T7" s="220"/>
      <c r="U7" s="243" t="str">
        <f>IF(D6="","*必須*　工事内容が未入力です","")</f>
        <v>*必須*　工事内容が未入力です</v>
      </c>
      <c r="W7">
        <f>IF(D6="",1,0)</f>
        <v>1</v>
      </c>
      <c r="X7" s="59">
        <f>IF(M7="",1,0)</f>
        <v>1</v>
      </c>
      <c r="Y7" s="59"/>
      <c r="Z7" s="162">
        <v>3</v>
      </c>
      <c r="AA7" s="221"/>
    </row>
    <row r="8" spans="1:28" ht="18" customHeight="1" thickBot="1">
      <c r="A8" s="82"/>
      <c r="K8" s="82"/>
      <c r="L8" s="156"/>
      <c r="M8" s="226"/>
      <c r="N8" s="226"/>
      <c r="O8" s="426" t="s">
        <v>25</v>
      </c>
      <c r="P8" s="427"/>
      <c r="Q8" s="428"/>
      <c r="R8" s="429"/>
      <c r="S8" s="82"/>
      <c r="T8" s="219"/>
      <c r="U8" s="244" t="str">
        <f>IF(I7="",IF($Z$7=3,"","発注番号が未入力です"),"")</f>
        <v/>
      </c>
    </row>
    <row r="9" spans="1:28" ht="20.45" customHeight="1" thickBot="1">
      <c r="A9" s="82"/>
      <c r="B9" s="593" t="s">
        <v>72</v>
      </c>
      <c r="C9" s="594"/>
      <c r="D9" s="594"/>
      <c r="E9" s="594"/>
      <c r="F9" s="594"/>
      <c r="G9" s="594"/>
      <c r="H9" s="572">
        <f>Q20</f>
        <v>0</v>
      </c>
      <c r="I9" s="573"/>
      <c r="J9" s="574"/>
      <c r="K9" s="82"/>
      <c r="L9" s="424" t="s">
        <v>115</v>
      </c>
      <c r="M9" s="425"/>
      <c r="N9" s="164" t="s">
        <v>114</v>
      </c>
      <c r="O9" s="430"/>
      <c r="P9" s="430"/>
      <c r="Q9" s="430"/>
      <c r="R9" s="431"/>
      <c r="S9" s="82"/>
      <c r="T9" s="219"/>
      <c r="U9" s="244" t="str">
        <f>IF(SUM($X$3:$X$7)&gt;0,"貴社情報に未入力があります","")</f>
        <v>貴社情報に未入力があります</v>
      </c>
    </row>
    <row r="10" spans="1:28" ht="18.95" customHeight="1">
      <c r="A10" s="82"/>
      <c r="B10" s="89"/>
      <c r="C10" s="82"/>
      <c r="D10" s="82"/>
      <c r="E10" s="537" t="s">
        <v>49</v>
      </c>
      <c r="F10" s="537"/>
      <c r="G10" s="537"/>
      <c r="H10" s="89"/>
      <c r="I10" s="82"/>
      <c r="J10" s="82"/>
      <c r="K10" s="82"/>
      <c r="L10" s="554" t="s">
        <v>30</v>
      </c>
      <c r="M10" s="445"/>
      <c r="N10" s="555"/>
      <c r="O10" s="163" t="s">
        <v>37</v>
      </c>
      <c r="P10" s="444" t="s">
        <v>43</v>
      </c>
      <c r="Q10" s="445"/>
      <c r="R10" s="446"/>
      <c r="S10" s="82"/>
      <c r="T10" s="219"/>
      <c r="U10" s="244" t="str">
        <f>IF(Q8="","取引先コードが未入力です","")</f>
        <v>取引先コードが未入力です</v>
      </c>
      <c r="X10" s="145" t="s">
        <v>116</v>
      </c>
      <c r="Y10" s="145"/>
      <c r="AB10" s="145"/>
    </row>
    <row r="11" spans="1:28" ht="18" customHeight="1" thickBot="1">
      <c r="A11" s="82"/>
      <c r="B11" s="90" t="s">
        <v>26</v>
      </c>
      <c r="C11" s="548" t="s">
        <v>56</v>
      </c>
      <c r="D11" s="549"/>
      <c r="E11" s="91" t="s">
        <v>57</v>
      </c>
      <c r="F11" s="91" t="s">
        <v>27</v>
      </c>
      <c r="G11" s="91" t="s">
        <v>28</v>
      </c>
      <c r="H11" s="92" t="s">
        <v>29</v>
      </c>
      <c r="I11" s="93" t="s">
        <v>61</v>
      </c>
      <c r="J11" s="94" t="s">
        <v>41</v>
      </c>
      <c r="K11" s="82"/>
      <c r="L11" s="543"/>
      <c r="M11" s="544"/>
      <c r="N11" s="545"/>
      <c r="O11" s="227"/>
      <c r="P11" s="540"/>
      <c r="Q11" s="541"/>
      <c r="R11" s="542"/>
      <c r="S11" s="82"/>
      <c r="T11" s="220"/>
      <c r="U11" s="243" t="str">
        <f>IF(O9="","＊必須＊　適格請求書発行事業者番号が未入力です","")</f>
        <v>＊必須＊　適格請求書発行事業者番号が未入力です</v>
      </c>
      <c r="X11" s="59">
        <f>IF(L11="",1,0)</f>
        <v>1</v>
      </c>
      <c r="Y11" s="59"/>
    </row>
    <row r="12" spans="1:28" ht="18" customHeight="1">
      <c r="A12" s="95"/>
      <c r="B12" s="96"/>
      <c r="C12" s="564"/>
      <c r="D12" s="565"/>
      <c r="E12" s="354"/>
      <c r="F12" s="97"/>
      <c r="G12" s="142"/>
      <c r="H12" s="159"/>
      <c r="I12" s="246">
        <f>IF(C12="別紙明細書",請求明細書!P111,ROUND(G12*H12,0))</f>
        <v>0</v>
      </c>
      <c r="J12" s="232"/>
      <c r="K12" s="82"/>
      <c r="L12" s="552" t="s">
        <v>44</v>
      </c>
      <c r="M12" s="553"/>
      <c r="N12" s="556" t="s">
        <v>54</v>
      </c>
      <c r="O12" s="557"/>
      <c r="P12" s="557"/>
      <c r="Q12" s="557"/>
      <c r="R12" s="558"/>
      <c r="S12" s="82"/>
      <c r="T12" s="220"/>
      <c r="U12" s="243" t="str">
        <f>IF(SUM(X11:X15)=0,"","＊必須＊　金融機関情報に未入力があります")</f>
        <v>＊必須＊　金融機関情報に未入力があります</v>
      </c>
      <c r="X12" s="59">
        <f>IF(O11="",1,0)</f>
        <v>1</v>
      </c>
      <c r="Y12" s="59"/>
    </row>
    <row r="13" spans="1:28" ht="18" customHeight="1" thickBot="1">
      <c r="A13" s="95"/>
      <c r="B13" s="96"/>
      <c r="C13" s="550"/>
      <c r="D13" s="551"/>
      <c r="E13" s="354"/>
      <c r="F13" s="97"/>
      <c r="G13" s="142"/>
      <c r="H13" s="160"/>
      <c r="I13" s="246">
        <f t="shared" ref="I13:I25" si="0">IF($C$12="別紙明細書","",ROUND(G13*H13,0))</f>
        <v>0</v>
      </c>
      <c r="J13" s="233"/>
      <c r="K13" s="82"/>
      <c r="L13" s="562"/>
      <c r="M13" s="563"/>
      <c r="N13" s="559"/>
      <c r="O13" s="560"/>
      <c r="P13" s="560"/>
      <c r="Q13" s="560"/>
      <c r="R13" s="561"/>
      <c r="S13" s="82"/>
      <c r="T13" s="218"/>
      <c r="U13" s="243"/>
      <c r="X13" s="59">
        <f>IF(P11="",1,0)</f>
        <v>1</v>
      </c>
      <c r="Y13" s="59"/>
    </row>
    <row r="14" spans="1:28" ht="18" customHeight="1">
      <c r="A14" s="95"/>
      <c r="B14" s="96"/>
      <c r="C14" s="550"/>
      <c r="D14" s="551"/>
      <c r="E14" s="354"/>
      <c r="F14" s="97"/>
      <c r="G14" s="142"/>
      <c r="H14" s="160"/>
      <c r="I14" s="246">
        <f t="shared" si="0"/>
        <v>0</v>
      </c>
      <c r="J14" s="233"/>
      <c r="K14" s="82"/>
      <c r="L14" s="82"/>
      <c r="M14" s="82"/>
      <c r="N14" s="82"/>
      <c r="O14" s="82"/>
      <c r="P14" s="82"/>
      <c r="Q14" s="82"/>
      <c r="R14" s="82"/>
      <c r="S14" s="82"/>
      <c r="T14" s="218"/>
      <c r="U14" s="243"/>
      <c r="X14" s="59">
        <f>IF(L13="",1,0)</f>
        <v>1</v>
      </c>
      <c r="Y14" s="59"/>
    </row>
    <row r="15" spans="1:28" ht="18" customHeight="1">
      <c r="A15" s="95"/>
      <c r="B15" s="96"/>
      <c r="C15" s="550"/>
      <c r="D15" s="551"/>
      <c r="E15" s="354"/>
      <c r="F15" s="97"/>
      <c r="G15" s="142"/>
      <c r="H15" s="160"/>
      <c r="I15" s="246">
        <f t="shared" si="0"/>
        <v>0</v>
      </c>
      <c r="J15" s="236"/>
      <c r="K15" s="82"/>
      <c r="L15" s="98"/>
      <c r="M15" s="546" t="s">
        <v>38</v>
      </c>
      <c r="N15" s="547"/>
      <c r="O15" s="546" t="s">
        <v>60</v>
      </c>
      <c r="P15" s="547"/>
      <c r="Q15" s="546" t="s">
        <v>39</v>
      </c>
      <c r="R15" s="547"/>
      <c r="S15" s="82"/>
      <c r="T15" s="218"/>
      <c r="U15" s="243"/>
      <c r="X15" s="59">
        <f>IF(N13="",1,0)</f>
        <v>1</v>
      </c>
      <c r="Y15" s="59"/>
    </row>
    <row r="16" spans="1:28" ht="18" customHeight="1">
      <c r="A16" s="95"/>
      <c r="B16" s="96"/>
      <c r="C16" s="550"/>
      <c r="D16" s="551"/>
      <c r="E16" s="354"/>
      <c r="F16" s="97"/>
      <c r="G16" s="142"/>
      <c r="H16" s="160"/>
      <c r="I16" s="246">
        <f t="shared" si="0"/>
        <v>0</v>
      </c>
      <c r="J16" s="234"/>
      <c r="K16" s="82"/>
      <c r="L16" s="99" t="s">
        <v>32</v>
      </c>
      <c r="M16" s="442"/>
      <c r="N16" s="443"/>
      <c r="O16" s="381" t="str">
        <f>IF(Z7=1,ROUNDDOWN(M16*C26,0),"")</f>
        <v/>
      </c>
      <c r="P16" s="382"/>
      <c r="Q16" s="381" t="str">
        <f>IF(Z7=1,M16+O16,"")</f>
        <v/>
      </c>
      <c r="R16" s="382"/>
      <c r="S16" s="82"/>
      <c r="T16" s="220"/>
      <c r="U16" s="243" t="str">
        <f>IF(M16="",IF($Z$7=1,"契約金額が未入力です",""),"")</f>
        <v/>
      </c>
    </row>
    <row r="17" spans="1:25" ht="18" customHeight="1">
      <c r="A17" s="95"/>
      <c r="B17" s="96"/>
      <c r="C17" s="550"/>
      <c r="D17" s="551"/>
      <c r="E17" s="354"/>
      <c r="F17" s="97"/>
      <c r="G17" s="142"/>
      <c r="H17" s="160"/>
      <c r="I17" s="246">
        <f t="shared" si="0"/>
        <v>0</v>
      </c>
      <c r="J17" s="234"/>
      <c r="K17" s="82"/>
      <c r="L17" s="99" t="s">
        <v>33</v>
      </c>
      <c r="M17" s="442"/>
      <c r="N17" s="443"/>
      <c r="O17" s="381" t="str">
        <f>IF(Z7=1,ROUNDDOWN(M17*C26,0),"")</f>
        <v/>
      </c>
      <c r="P17" s="382"/>
      <c r="Q17" s="381" t="str">
        <f>IF(Z7=1,M17+O17,"")</f>
        <v/>
      </c>
      <c r="R17" s="382"/>
      <c r="S17" s="82"/>
      <c r="T17" s="220"/>
      <c r="U17" s="243" t="str">
        <f>IF($Z$7=2,"",IF(Z7=1,"",IF($Z$7=3,IF($M$20&gt;=100000,"契約形態が違います",""))))</f>
        <v/>
      </c>
    </row>
    <row r="18" spans="1:25" ht="18" customHeight="1">
      <c r="A18" s="95"/>
      <c r="B18" s="96"/>
      <c r="C18" s="550"/>
      <c r="D18" s="551"/>
      <c r="E18" s="354"/>
      <c r="F18" s="97"/>
      <c r="G18" s="142"/>
      <c r="H18" s="160"/>
      <c r="I18" s="246">
        <f t="shared" si="0"/>
        <v>0</v>
      </c>
      <c r="J18" s="234"/>
      <c r="K18" s="82"/>
      <c r="L18" s="99" t="s">
        <v>34</v>
      </c>
      <c r="M18" s="381">
        <f>SUM(M16:N17)</f>
        <v>0</v>
      </c>
      <c r="N18" s="382"/>
      <c r="O18" s="381">
        <f>SUM(O16:P17)</f>
        <v>0</v>
      </c>
      <c r="P18" s="382"/>
      <c r="Q18" s="381">
        <f>SUM(Q16:R17)</f>
        <v>0</v>
      </c>
      <c r="R18" s="382"/>
      <c r="S18" s="82"/>
      <c r="T18" s="218"/>
      <c r="U18" s="245"/>
    </row>
    <row r="19" spans="1:25" ht="18" customHeight="1">
      <c r="A19" s="95"/>
      <c r="B19" s="96"/>
      <c r="C19" s="550"/>
      <c r="D19" s="551"/>
      <c r="E19" s="354"/>
      <c r="F19" s="97"/>
      <c r="G19" s="142"/>
      <c r="H19" s="160"/>
      <c r="I19" s="246">
        <f t="shared" si="0"/>
        <v>0</v>
      </c>
      <c r="J19" s="234"/>
      <c r="K19" s="82"/>
      <c r="L19" s="99" t="s">
        <v>35</v>
      </c>
      <c r="M19" s="442"/>
      <c r="N19" s="443"/>
      <c r="O19" s="447" t="str">
        <f>IF(Z7=1,ROUNDDOWN(M19*C26,0),"")</f>
        <v/>
      </c>
      <c r="P19" s="448"/>
      <c r="Q19" s="447" t="str">
        <f>IF(Z7=1,M19+O19,"")</f>
        <v/>
      </c>
      <c r="R19" s="448"/>
      <c r="S19" s="82"/>
      <c r="T19" s="218"/>
      <c r="U19" s="245"/>
    </row>
    <row r="20" spans="1:25" ht="18" customHeight="1">
      <c r="A20" s="95"/>
      <c r="B20" s="101"/>
      <c r="C20" s="550"/>
      <c r="D20" s="551"/>
      <c r="E20" s="102"/>
      <c r="F20" s="97"/>
      <c r="G20" s="142"/>
      <c r="H20" s="160"/>
      <c r="I20" s="246">
        <f t="shared" si="0"/>
        <v>0</v>
      </c>
      <c r="J20" s="234"/>
      <c r="K20" s="82"/>
      <c r="L20" s="100" t="s">
        <v>58</v>
      </c>
      <c r="M20" s="436">
        <f>SUM(E26:F28)</f>
        <v>0</v>
      </c>
      <c r="N20" s="437"/>
      <c r="O20" s="436">
        <f>SUM(I26:J27)</f>
        <v>0</v>
      </c>
      <c r="P20" s="437"/>
      <c r="Q20" s="436">
        <f>SUM(M20:P20)</f>
        <v>0</v>
      </c>
      <c r="R20" s="437"/>
      <c r="S20" s="82"/>
      <c r="U20" s="245"/>
    </row>
    <row r="21" spans="1:25" ht="18" customHeight="1">
      <c r="A21" s="95"/>
      <c r="B21" s="101"/>
      <c r="C21" s="550"/>
      <c r="D21" s="551"/>
      <c r="E21" s="102"/>
      <c r="F21" s="97"/>
      <c r="G21" s="142"/>
      <c r="H21" s="160"/>
      <c r="I21" s="246">
        <f t="shared" si="0"/>
        <v>0</v>
      </c>
      <c r="J21" s="234"/>
      <c r="K21" s="82"/>
      <c r="L21" s="99" t="s">
        <v>36</v>
      </c>
      <c r="M21" s="436" t="str">
        <f>IF(Z7=1,M18-M19-M20,"")</f>
        <v/>
      </c>
      <c r="N21" s="437"/>
      <c r="O21" s="436" t="str">
        <f>IF(Z7=1,O18-O19-O20,"")</f>
        <v/>
      </c>
      <c r="P21" s="437"/>
      <c r="Q21" s="436" t="str">
        <f>IF(Z7=1,Q18-Q19-Q20,"")</f>
        <v/>
      </c>
      <c r="R21" s="437"/>
      <c r="S21" s="82"/>
      <c r="U21" s="245"/>
    </row>
    <row r="22" spans="1:25" ht="18" customHeight="1" thickBot="1">
      <c r="A22" s="95"/>
      <c r="B22" s="101"/>
      <c r="C22" s="550"/>
      <c r="D22" s="551"/>
      <c r="E22" s="102"/>
      <c r="F22" s="104"/>
      <c r="G22" s="142"/>
      <c r="H22" s="160"/>
      <c r="I22" s="246">
        <f t="shared" si="0"/>
        <v>0</v>
      </c>
      <c r="J22" s="234"/>
      <c r="K22" s="82"/>
      <c r="L22" s="82"/>
      <c r="M22" s="231" t="str">
        <f>IF(M21&lt;0,"上記入力に間違いがあります,確認してください","")</f>
        <v/>
      </c>
      <c r="N22" s="103"/>
      <c r="O22" s="103"/>
      <c r="P22" s="103"/>
      <c r="Q22" s="103"/>
      <c r="R22" s="103"/>
      <c r="S22" s="82"/>
      <c r="U22" s="242"/>
    </row>
    <row r="23" spans="1:25" ht="18" customHeight="1" thickBot="1">
      <c r="A23" s="95"/>
      <c r="B23" s="101"/>
      <c r="C23" s="550"/>
      <c r="D23" s="551"/>
      <c r="E23" s="106"/>
      <c r="F23" s="104"/>
      <c r="G23" s="142"/>
      <c r="H23" s="160"/>
      <c r="I23" s="246">
        <f t="shared" si="0"/>
        <v>0</v>
      </c>
      <c r="J23" s="234"/>
      <c r="K23" s="82"/>
      <c r="L23" s="105" t="s">
        <v>63</v>
      </c>
      <c r="M23" s="440" t="str">
        <f>IF(Z7&lt;&gt;1,"",仕向相殺明細書!M27+仕向相殺明細書!P25)</f>
        <v/>
      </c>
      <c r="N23" s="441"/>
      <c r="O23" s="438" t="str">
        <f>IF(Z7&lt;&gt;1,"",仕向相殺明細書!Q27)</f>
        <v/>
      </c>
      <c r="P23" s="439"/>
      <c r="Q23" s="438" t="str">
        <f>IF(Z7&lt;&gt;1,"",M23+O23)</f>
        <v/>
      </c>
      <c r="R23" s="439"/>
      <c r="S23" s="82"/>
      <c r="U23" s="242"/>
      <c r="X23" s="217">
        <f>SUM(X11:X22)+SUM(W4:W7)</f>
        <v>8</v>
      </c>
      <c r="Y23" t="s">
        <v>133</v>
      </c>
    </row>
    <row r="24" spans="1:25" ht="18" customHeight="1">
      <c r="A24" s="95"/>
      <c r="B24" s="101"/>
      <c r="C24" s="550"/>
      <c r="D24" s="551"/>
      <c r="E24" s="106"/>
      <c r="F24" s="107"/>
      <c r="G24" s="142"/>
      <c r="H24" s="160"/>
      <c r="I24" s="246">
        <f t="shared" si="0"/>
        <v>0</v>
      </c>
      <c r="J24" s="234"/>
      <c r="K24" s="82"/>
      <c r="L24" s="105" t="s">
        <v>62</v>
      </c>
      <c r="M24" s="433"/>
      <c r="N24" s="434"/>
      <c r="O24" s="435"/>
      <c r="P24" s="432"/>
      <c r="Q24" s="432"/>
      <c r="R24" s="432"/>
      <c r="S24" s="82"/>
      <c r="U24" s="242"/>
    </row>
    <row r="25" spans="1:25" ht="18" customHeight="1" thickBot="1">
      <c r="A25" s="95"/>
      <c r="B25" s="109"/>
      <c r="C25" s="604"/>
      <c r="D25" s="605"/>
      <c r="E25" s="110"/>
      <c r="F25" s="111"/>
      <c r="G25" s="143"/>
      <c r="H25" s="161"/>
      <c r="I25" s="246">
        <f t="shared" si="0"/>
        <v>0</v>
      </c>
      <c r="J25" s="235"/>
      <c r="K25" s="82"/>
      <c r="L25" s="108"/>
      <c r="M25" s="108"/>
      <c r="N25" s="108"/>
      <c r="O25" s="108"/>
      <c r="P25" s="108"/>
      <c r="Q25" s="108"/>
      <c r="R25" s="108"/>
      <c r="S25" s="146"/>
      <c r="U25" s="242"/>
    </row>
    <row r="26" spans="1:25" ht="18" customHeight="1">
      <c r="A26" s="82"/>
      <c r="B26" s="147"/>
      <c r="C26" s="157">
        <v>0.1</v>
      </c>
      <c r="D26" s="148" t="s">
        <v>119</v>
      </c>
      <c r="E26" s="612">
        <f>IF(C12="別紙明細書",請求明細書!U109,SUMIF(J12:J25,"",I12:I25))</f>
        <v>0</v>
      </c>
      <c r="F26" s="613"/>
      <c r="G26" s="602" t="s">
        <v>112</v>
      </c>
      <c r="H26" s="603"/>
      <c r="I26" s="600">
        <f>ROUNDDOWN(E26*C26,0)</f>
        <v>0</v>
      </c>
      <c r="J26" s="601"/>
      <c r="K26" s="82"/>
      <c r="L26" s="606" t="s">
        <v>105</v>
      </c>
      <c r="M26" s="606"/>
      <c r="N26" s="606"/>
      <c r="O26" s="606"/>
      <c r="P26" s="606"/>
      <c r="Q26" s="606"/>
      <c r="R26" s="606"/>
      <c r="S26" s="146"/>
      <c r="U26" s="242"/>
    </row>
    <row r="27" spans="1:25" ht="18" customHeight="1">
      <c r="A27" s="82"/>
      <c r="B27" s="150"/>
      <c r="C27" s="158">
        <v>0.08</v>
      </c>
      <c r="D27" s="149" t="s">
        <v>119</v>
      </c>
      <c r="E27" s="614">
        <f>IF(C12="別紙明細書",請求明細書!U110,SUMIF(J12:J25,C27,I12:I25))</f>
        <v>0</v>
      </c>
      <c r="F27" s="360"/>
      <c r="G27" s="608" t="s">
        <v>112</v>
      </c>
      <c r="H27" s="609"/>
      <c r="I27" s="600">
        <f>ROUNDDOWN(E27*C27,0)</f>
        <v>0</v>
      </c>
      <c r="J27" s="617"/>
      <c r="K27" s="82"/>
      <c r="L27" s="607" t="str">
        <f>IF(X23=0,"","必須項目はすべて記入してください")</f>
        <v>必須項目はすべて記入してください</v>
      </c>
      <c r="M27" s="607"/>
      <c r="N27" s="607"/>
      <c r="O27" s="607"/>
      <c r="P27" s="607"/>
      <c r="Q27" s="607"/>
      <c r="R27" s="607"/>
      <c r="S27" s="82"/>
    </row>
    <row r="28" spans="1:25" ht="18" customHeight="1">
      <c r="A28" s="82"/>
      <c r="B28" s="615" t="s">
        <v>111</v>
      </c>
      <c r="C28" s="616"/>
      <c r="D28" s="616"/>
      <c r="E28" s="614">
        <f>IF(C12="別紙明細書",請求明細書!U111,SUM(SUMIFS(I12:I25,J12:J25,{"非","他"})))</f>
        <v>0</v>
      </c>
      <c r="F28" s="360"/>
      <c r="G28" s="610" t="s">
        <v>113</v>
      </c>
      <c r="H28" s="611"/>
      <c r="I28" s="600">
        <f>SUM(E26:F28)+SUM(I26:J27)</f>
        <v>0</v>
      </c>
      <c r="J28" s="617"/>
      <c r="K28" s="82"/>
      <c r="L28" s="607"/>
      <c r="M28" s="607"/>
      <c r="N28" s="607"/>
      <c r="O28" s="607"/>
      <c r="P28" s="607"/>
      <c r="Q28" s="607"/>
      <c r="R28" s="607"/>
      <c r="S28" s="82"/>
    </row>
    <row r="29" spans="1:25" ht="13.5" customHeight="1">
      <c r="A29" s="82"/>
      <c r="B29" s="151"/>
      <c r="C29" s="151"/>
      <c r="D29" s="151"/>
      <c r="E29" s="152"/>
      <c r="F29" s="153"/>
      <c r="G29" s="154"/>
      <c r="H29" s="154"/>
      <c r="I29" s="155"/>
      <c r="J29" s="155"/>
      <c r="K29" s="82"/>
      <c r="L29" s="112"/>
      <c r="M29" s="112"/>
      <c r="N29" s="112"/>
      <c r="O29" s="112"/>
      <c r="P29" s="112"/>
      <c r="Q29" s="112"/>
      <c r="R29" s="112"/>
      <c r="S29" s="82"/>
    </row>
    <row r="30" spans="1:25" ht="15" customHeight="1">
      <c r="A30" s="82"/>
      <c r="B30" s="82"/>
      <c r="C30" s="82"/>
      <c r="D30" s="82"/>
      <c r="E30" s="82"/>
      <c r="F30" s="82"/>
      <c r="G30" s="82"/>
      <c r="H30" s="82"/>
      <c r="I30" s="113"/>
      <c r="J30" s="113"/>
      <c r="K30" s="113"/>
      <c r="L30" s="114"/>
      <c r="M30" s="114"/>
      <c r="N30" s="115"/>
      <c r="O30" s="89"/>
      <c r="P30" s="89"/>
      <c r="Q30" s="89"/>
      <c r="R30" s="115"/>
      <c r="S30" s="82"/>
    </row>
    <row r="31" spans="1:25" ht="29.45" customHeight="1" thickBot="1">
      <c r="A31" s="82"/>
      <c r="B31" s="394" t="s">
        <v>51</v>
      </c>
      <c r="C31" s="394"/>
      <c r="D31" s="394"/>
      <c r="E31" s="394"/>
      <c r="F31" s="400" t="s">
        <v>84</v>
      </c>
      <c r="G31" s="400"/>
      <c r="H31" s="400"/>
      <c r="I31" s="400"/>
      <c r="J31" s="400"/>
      <c r="K31" s="400"/>
      <c r="L31" s="400"/>
      <c r="M31" s="247"/>
      <c r="N31" s="247"/>
      <c r="O31" s="408">
        <f>O1</f>
        <v>45382</v>
      </c>
      <c r="P31" s="408"/>
      <c r="Q31" s="408"/>
      <c r="R31" s="408"/>
      <c r="S31" s="82"/>
    </row>
    <row r="32" spans="1:25" ht="8.1" customHeight="1">
      <c r="A32" s="82"/>
      <c r="B32" s="394"/>
      <c r="C32" s="394"/>
      <c r="D32" s="394"/>
      <c r="E32" s="394"/>
      <c r="F32" s="248"/>
      <c r="G32" s="248"/>
      <c r="H32" s="247"/>
      <c r="I32" s="247"/>
      <c r="J32" s="247"/>
      <c r="K32" s="247"/>
      <c r="L32" s="249"/>
      <c r="M32" s="250"/>
      <c r="N32" s="250"/>
      <c r="O32" s="250"/>
      <c r="P32" s="250"/>
      <c r="Q32" s="251"/>
      <c r="R32" s="252"/>
      <c r="S32" s="82"/>
    </row>
    <row r="33" spans="1:19" ht="17.100000000000001" customHeight="1" thickBot="1">
      <c r="A33" s="82"/>
      <c r="B33" s="253"/>
      <c r="C33" s="253"/>
      <c r="D33" s="253"/>
      <c r="E33" s="253"/>
      <c r="F33" s="247"/>
      <c r="G33" s="247"/>
      <c r="H33" s="247"/>
      <c r="I33" s="247"/>
      <c r="J33" s="247"/>
      <c r="K33" s="247"/>
      <c r="L33" s="254" t="s">
        <v>48</v>
      </c>
      <c r="M33" s="409">
        <f>M3</f>
        <v>0</v>
      </c>
      <c r="N33" s="409"/>
      <c r="O33" s="409"/>
      <c r="P33" s="409"/>
      <c r="Q33" s="409"/>
      <c r="R33" s="410"/>
      <c r="S33" s="82"/>
    </row>
    <row r="34" spans="1:19" ht="21.6" customHeight="1" thickBot="1">
      <c r="A34" s="82"/>
      <c r="B34" s="411" t="s">
        <v>45</v>
      </c>
      <c r="C34" s="412"/>
      <c r="D34" s="256" t="str">
        <f>IF(W4=1,U4,D4)</f>
        <v>*必須*　部門が未入力です</v>
      </c>
      <c r="E34" s="255" t="s">
        <v>24</v>
      </c>
      <c r="F34" s="414">
        <f>F4</f>
        <v>0</v>
      </c>
      <c r="G34" s="414"/>
      <c r="H34" s="415"/>
      <c r="I34" s="527"/>
      <c r="J34" s="416"/>
      <c r="K34" s="247"/>
      <c r="L34" s="257" t="s">
        <v>47</v>
      </c>
      <c r="M34" s="417">
        <f>M4</f>
        <v>0</v>
      </c>
      <c r="N34" s="417"/>
      <c r="O34" s="417"/>
      <c r="P34" s="417"/>
      <c r="Q34" s="417"/>
      <c r="R34" s="418"/>
      <c r="S34" s="82"/>
    </row>
    <row r="35" spans="1:19" ht="21.6" customHeight="1">
      <c r="A35" s="82"/>
      <c r="B35" s="404" t="s">
        <v>46</v>
      </c>
      <c r="C35" s="405"/>
      <c r="D35" s="387" t="str">
        <f>IF(W6=1,U6,D5)</f>
        <v>*必須*　工事名が未入力です</v>
      </c>
      <c r="E35" s="387"/>
      <c r="F35" s="387"/>
      <c r="G35" s="387"/>
      <c r="H35" s="387"/>
      <c r="I35" s="387"/>
      <c r="J35" s="388"/>
      <c r="K35" s="247"/>
      <c r="L35" s="257" t="s">
        <v>31</v>
      </c>
      <c r="M35" s="389">
        <f>M5</f>
        <v>0</v>
      </c>
      <c r="N35" s="389"/>
      <c r="O35" s="389"/>
      <c r="P35" s="389"/>
      <c r="Q35" s="389"/>
      <c r="R35" s="258" t="s">
        <v>98</v>
      </c>
      <c r="S35" s="82"/>
    </row>
    <row r="36" spans="1:19" ht="21.6" customHeight="1">
      <c r="A36" s="82"/>
      <c r="B36" s="406" t="s">
        <v>42</v>
      </c>
      <c r="C36" s="407"/>
      <c r="D36" s="397" t="str">
        <f>IF(W7=1,U7,D6)</f>
        <v>*必須*　工事内容が未入力です</v>
      </c>
      <c r="E36" s="398"/>
      <c r="F36" s="398"/>
      <c r="G36" s="398"/>
      <c r="H36" s="398"/>
      <c r="I36" s="398"/>
      <c r="J36" s="399"/>
      <c r="K36" s="247"/>
      <c r="L36" s="257" t="s">
        <v>59</v>
      </c>
      <c r="M36" s="392">
        <f>M6</f>
        <v>0</v>
      </c>
      <c r="N36" s="392"/>
      <c r="O36" s="392"/>
      <c r="P36" s="392"/>
      <c r="Q36" s="392"/>
      <c r="R36" s="393"/>
      <c r="S36" s="82"/>
    </row>
    <row r="37" spans="1:19" ht="19.5" customHeight="1" thickBot="1">
      <c r="A37" s="82"/>
      <c r="B37" s="395" t="s">
        <v>132</v>
      </c>
      <c r="C37" s="396"/>
      <c r="D37" s="260"/>
      <c r="E37" s="260"/>
      <c r="F37" s="260"/>
      <c r="G37" s="260"/>
      <c r="H37" s="259" t="s">
        <v>19</v>
      </c>
      <c r="I37" s="535" t="str">
        <f>IF(Z7=3,"",I7)</f>
        <v/>
      </c>
      <c r="J37" s="536"/>
      <c r="K37" s="247"/>
      <c r="L37" s="254" t="s">
        <v>55</v>
      </c>
      <c r="M37" s="401">
        <f>M7</f>
        <v>0</v>
      </c>
      <c r="N37" s="401"/>
      <c r="O37" s="401"/>
      <c r="P37" s="401"/>
      <c r="Q37" s="401"/>
      <c r="R37" s="402"/>
      <c r="S37" s="82"/>
    </row>
    <row r="38" spans="1:19" ht="17.100000000000001" customHeight="1" thickBot="1">
      <c r="A38" s="82"/>
      <c r="B38" s="247"/>
      <c r="C38" s="247"/>
      <c r="D38" s="247"/>
      <c r="E38" s="247"/>
      <c r="F38" s="247"/>
      <c r="G38" s="247"/>
      <c r="H38" s="247"/>
      <c r="I38" s="247"/>
      <c r="J38" s="247"/>
      <c r="K38" s="247"/>
      <c r="L38" s="261"/>
      <c r="M38" s="373"/>
      <c r="N38" s="373"/>
      <c r="O38" s="374" t="s">
        <v>25</v>
      </c>
      <c r="P38" s="375"/>
      <c r="Q38" s="376" t="str">
        <f>IF($Q$8="","",$Q$8)</f>
        <v/>
      </c>
      <c r="R38" s="377"/>
      <c r="S38" s="82"/>
    </row>
    <row r="39" spans="1:19" ht="20.45" customHeight="1" thickBot="1">
      <c r="A39" s="82"/>
      <c r="B39" s="481" t="s">
        <v>72</v>
      </c>
      <c r="C39" s="482"/>
      <c r="D39" s="482"/>
      <c r="E39" s="482"/>
      <c r="F39" s="482"/>
      <c r="G39" s="482"/>
      <c r="H39" s="483">
        <f>$H$9</f>
        <v>0</v>
      </c>
      <c r="I39" s="484"/>
      <c r="J39" s="485"/>
      <c r="K39" s="247"/>
      <c r="L39" s="449" t="s">
        <v>115</v>
      </c>
      <c r="M39" s="450"/>
      <c r="N39" s="262" t="s">
        <v>114</v>
      </c>
      <c r="O39" s="451" t="str">
        <f>IF($O$9="","",$O$9)</f>
        <v/>
      </c>
      <c r="P39" s="451"/>
      <c r="Q39" s="451"/>
      <c r="R39" s="452"/>
      <c r="S39" s="82"/>
    </row>
    <row r="40" spans="1:19" ht="18" customHeight="1">
      <c r="A40" s="82"/>
      <c r="B40" s="263"/>
      <c r="C40" s="247"/>
      <c r="D40" s="247"/>
      <c r="E40" s="495" t="s">
        <v>49</v>
      </c>
      <c r="F40" s="495"/>
      <c r="G40" s="495"/>
      <c r="H40" s="263"/>
      <c r="I40" s="247"/>
      <c r="J40" s="247"/>
      <c r="K40" s="247"/>
      <c r="L40" s="378" t="s">
        <v>30</v>
      </c>
      <c r="M40" s="384"/>
      <c r="N40" s="379"/>
      <c r="O40" s="264" t="s">
        <v>37</v>
      </c>
      <c r="P40" s="383" t="s">
        <v>43</v>
      </c>
      <c r="Q40" s="384"/>
      <c r="R40" s="385"/>
      <c r="S40" s="82"/>
    </row>
    <row r="41" spans="1:19" ht="18" customHeight="1" thickBot="1">
      <c r="A41" s="82"/>
      <c r="B41" s="265" t="s">
        <v>26</v>
      </c>
      <c r="C41" s="502" t="s">
        <v>56</v>
      </c>
      <c r="D41" s="503"/>
      <c r="E41" s="266" t="s">
        <v>57</v>
      </c>
      <c r="F41" s="266" t="s">
        <v>27</v>
      </c>
      <c r="G41" s="266" t="s">
        <v>28</v>
      </c>
      <c r="H41" s="267" t="s">
        <v>29</v>
      </c>
      <c r="I41" s="268" t="s">
        <v>61</v>
      </c>
      <c r="J41" s="269" t="s">
        <v>41</v>
      </c>
      <c r="K41" s="247"/>
      <c r="L41" s="496">
        <f>L11</f>
        <v>0</v>
      </c>
      <c r="M41" s="497"/>
      <c r="N41" s="498"/>
      <c r="O41" s="270">
        <f>O11</f>
        <v>0</v>
      </c>
      <c r="P41" s="499">
        <f>P11</f>
        <v>0</v>
      </c>
      <c r="Q41" s="500"/>
      <c r="R41" s="501"/>
      <c r="S41" s="82"/>
    </row>
    <row r="42" spans="1:19" ht="18" customHeight="1">
      <c r="A42" s="95"/>
      <c r="B42" s="271">
        <f t="shared" ref="B42:C55" si="1">B12</f>
        <v>0</v>
      </c>
      <c r="C42" s="488">
        <f t="shared" si="1"/>
        <v>0</v>
      </c>
      <c r="D42" s="489"/>
      <c r="E42" s="272">
        <f t="shared" ref="E42:J55" si="2">E12</f>
        <v>0</v>
      </c>
      <c r="F42" s="273">
        <f t="shared" si="2"/>
        <v>0</v>
      </c>
      <c r="G42" s="274">
        <f t="shared" si="2"/>
        <v>0</v>
      </c>
      <c r="H42" s="275">
        <f t="shared" si="2"/>
        <v>0</v>
      </c>
      <c r="I42" s="276">
        <f t="shared" si="2"/>
        <v>0</v>
      </c>
      <c r="J42" s="277">
        <f t="shared" si="2"/>
        <v>0</v>
      </c>
      <c r="K42" s="247"/>
      <c r="L42" s="378" t="s">
        <v>44</v>
      </c>
      <c r="M42" s="379"/>
      <c r="N42" s="383" t="s">
        <v>54</v>
      </c>
      <c r="O42" s="384"/>
      <c r="P42" s="384"/>
      <c r="Q42" s="384"/>
      <c r="R42" s="385"/>
      <c r="S42" s="82"/>
    </row>
    <row r="43" spans="1:19" ht="18" customHeight="1" thickBot="1">
      <c r="A43" s="95"/>
      <c r="B43" s="278">
        <f t="shared" si="1"/>
        <v>0</v>
      </c>
      <c r="C43" s="459">
        <f t="shared" si="1"/>
        <v>0</v>
      </c>
      <c r="D43" s="460"/>
      <c r="E43" s="279">
        <f t="shared" si="2"/>
        <v>0</v>
      </c>
      <c r="F43" s="280">
        <f t="shared" si="2"/>
        <v>0</v>
      </c>
      <c r="G43" s="281">
        <f t="shared" si="2"/>
        <v>0</v>
      </c>
      <c r="H43" s="282">
        <f t="shared" si="2"/>
        <v>0</v>
      </c>
      <c r="I43" s="276">
        <f t="shared" si="2"/>
        <v>0</v>
      </c>
      <c r="J43" s="283">
        <f t="shared" si="2"/>
        <v>0</v>
      </c>
      <c r="K43" s="247"/>
      <c r="L43" s="490">
        <f>L13</f>
        <v>0</v>
      </c>
      <c r="M43" s="491"/>
      <c r="N43" s="492">
        <f>N13</f>
        <v>0</v>
      </c>
      <c r="O43" s="493"/>
      <c r="P43" s="493"/>
      <c r="Q43" s="493"/>
      <c r="R43" s="494"/>
      <c r="S43" s="82"/>
    </row>
    <row r="44" spans="1:19" ht="18" customHeight="1">
      <c r="A44" s="95"/>
      <c r="B44" s="278">
        <f t="shared" si="1"/>
        <v>0</v>
      </c>
      <c r="C44" s="459">
        <f t="shared" si="1"/>
        <v>0</v>
      </c>
      <c r="D44" s="460"/>
      <c r="E44" s="279">
        <f t="shared" si="2"/>
        <v>0</v>
      </c>
      <c r="F44" s="280">
        <f t="shared" si="2"/>
        <v>0</v>
      </c>
      <c r="G44" s="281">
        <f t="shared" si="2"/>
        <v>0</v>
      </c>
      <c r="H44" s="282">
        <f t="shared" si="2"/>
        <v>0</v>
      </c>
      <c r="I44" s="276">
        <f t="shared" si="2"/>
        <v>0</v>
      </c>
      <c r="J44" s="283">
        <f t="shared" si="2"/>
        <v>0</v>
      </c>
      <c r="K44" s="247"/>
      <c r="L44" s="247"/>
      <c r="M44" s="247"/>
      <c r="N44" s="247"/>
      <c r="O44" s="247"/>
      <c r="P44" s="247"/>
      <c r="Q44" s="247"/>
      <c r="R44" s="247"/>
      <c r="S44" s="82"/>
    </row>
    <row r="45" spans="1:19" ht="18" customHeight="1">
      <c r="A45" s="95"/>
      <c r="B45" s="278">
        <f t="shared" si="1"/>
        <v>0</v>
      </c>
      <c r="C45" s="459">
        <f t="shared" si="1"/>
        <v>0</v>
      </c>
      <c r="D45" s="460"/>
      <c r="E45" s="279">
        <f t="shared" si="2"/>
        <v>0</v>
      </c>
      <c r="F45" s="284">
        <f t="shared" si="2"/>
        <v>0</v>
      </c>
      <c r="G45" s="281">
        <f t="shared" si="2"/>
        <v>0</v>
      </c>
      <c r="H45" s="282">
        <f t="shared" si="2"/>
        <v>0</v>
      </c>
      <c r="I45" s="276">
        <f t="shared" si="2"/>
        <v>0</v>
      </c>
      <c r="J45" s="283">
        <f t="shared" si="2"/>
        <v>0</v>
      </c>
      <c r="K45" s="247"/>
      <c r="L45" s="285"/>
      <c r="M45" s="507" t="s">
        <v>38</v>
      </c>
      <c r="N45" s="508"/>
      <c r="O45" s="509" t="s">
        <v>60</v>
      </c>
      <c r="P45" s="510"/>
      <c r="Q45" s="509" t="s">
        <v>39</v>
      </c>
      <c r="R45" s="510"/>
      <c r="S45" s="82"/>
    </row>
    <row r="46" spans="1:19" ht="18" customHeight="1">
      <c r="A46" s="95"/>
      <c r="B46" s="278">
        <f t="shared" si="1"/>
        <v>0</v>
      </c>
      <c r="C46" s="459">
        <f t="shared" si="1"/>
        <v>0</v>
      </c>
      <c r="D46" s="460"/>
      <c r="E46" s="279">
        <f t="shared" si="2"/>
        <v>0</v>
      </c>
      <c r="F46" s="280">
        <f t="shared" si="2"/>
        <v>0</v>
      </c>
      <c r="G46" s="281">
        <f t="shared" si="2"/>
        <v>0</v>
      </c>
      <c r="H46" s="282">
        <f t="shared" si="2"/>
        <v>0</v>
      </c>
      <c r="I46" s="276">
        <f t="shared" si="2"/>
        <v>0</v>
      </c>
      <c r="J46" s="283">
        <f t="shared" si="2"/>
        <v>0</v>
      </c>
      <c r="K46" s="247"/>
      <c r="L46" s="286" t="s">
        <v>32</v>
      </c>
      <c r="M46" s="381" t="str">
        <f>IF($Z$7=1,M16,"")</f>
        <v/>
      </c>
      <c r="N46" s="382"/>
      <c r="O46" s="480" t="str">
        <f t="shared" ref="O46:O51" si="3">O16</f>
        <v/>
      </c>
      <c r="P46" s="382"/>
      <c r="Q46" s="381" t="str">
        <f t="shared" ref="Q46:Q51" si="4">Q16</f>
        <v/>
      </c>
      <c r="R46" s="382"/>
      <c r="S46" s="82"/>
    </row>
    <row r="47" spans="1:19" ht="18" customHeight="1">
      <c r="A47" s="95"/>
      <c r="B47" s="278">
        <f t="shared" si="1"/>
        <v>0</v>
      </c>
      <c r="C47" s="459">
        <f t="shared" si="1"/>
        <v>0</v>
      </c>
      <c r="D47" s="460"/>
      <c r="E47" s="279">
        <f t="shared" si="2"/>
        <v>0</v>
      </c>
      <c r="F47" s="280">
        <f t="shared" si="2"/>
        <v>0</v>
      </c>
      <c r="G47" s="281">
        <f t="shared" si="2"/>
        <v>0</v>
      </c>
      <c r="H47" s="282">
        <f t="shared" si="2"/>
        <v>0</v>
      </c>
      <c r="I47" s="276">
        <f t="shared" si="2"/>
        <v>0</v>
      </c>
      <c r="J47" s="283">
        <f t="shared" si="2"/>
        <v>0</v>
      </c>
      <c r="K47" s="247"/>
      <c r="L47" s="286" t="s">
        <v>33</v>
      </c>
      <c r="M47" s="461" t="str">
        <f>IF($Z$7=1,M17,"")</f>
        <v/>
      </c>
      <c r="N47" s="461"/>
      <c r="O47" s="480" t="str">
        <f t="shared" si="3"/>
        <v/>
      </c>
      <c r="P47" s="382"/>
      <c r="Q47" s="381" t="str">
        <f t="shared" si="4"/>
        <v/>
      </c>
      <c r="R47" s="382"/>
      <c r="S47" s="82"/>
    </row>
    <row r="48" spans="1:19" ht="18" customHeight="1">
      <c r="A48" s="95"/>
      <c r="B48" s="278">
        <f t="shared" si="1"/>
        <v>0</v>
      </c>
      <c r="C48" s="459">
        <f t="shared" si="1"/>
        <v>0</v>
      </c>
      <c r="D48" s="460"/>
      <c r="E48" s="279">
        <f t="shared" si="2"/>
        <v>0</v>
      </c>
      <c r="F48" s="280">
        <f t="shared" si="2"/>
        <v>0</v>
      </c>
      <c r="G48" s="281">
        <f t="shared" si="2"/>
        <v>0</v>
      </c>
      <c r="H48" s="282">
        <f t="shared" si="2"/>
        <v>0</v>
      </c>
      <c r="I48" s="276">
        <f t="shared" si="2"/>
        <v>0</v>
      </c>
      <c r="J48" s="283">
        <f t="shared" si="2"/>
        <v>0</v>
      </c>
      <c r="K48" s="247"/>
      <c r="L48" s="286" t="s">
        <v>34</v>
      </c>
      <c r="M48" s="461">
        <f>M18</f>
        <v>0</v>
      </c>
      <c r="N48" s="461"/>
      <c r="O48" s="382">
        <f t="shared" si="3"/>
        <v>0</v>
      </c>
      <c r="P48" s="461"/>
      <c r="Q48" s="461">
        <f t="shared" si="4"/>
        <v>0</v>
      </c>
      <c r="R48" s="461"/>
      <c r="S48" s="82"/>
    </row>
    <row r="49" spans="1:19" ht="18" customHeight="1">
      <c r="A49" s="95"/>
      <c r="B49" s="278">
        <f t="shared" si="1"/>
        <v>0</v>
      </c>
      <c r="C49" s="459">
        <f t="shared" si="1"/>
        <v>0</v>
      </c>
      <c r="D49" s="460"/>
      <c r="E49" s="279">
        <f t="shared" si="2"/>
        <v>0</v>
      </c>
      <c r="F49" s="280">
        <f t="shared" si="2"/>
        <v>0</v>
      </c>
      <c r="G49" s="281">
        <f t="shared" si="2"/>
        <v>0</v>
      </c>
      <c r="H49" s="282">
        <f t="shared" si="2"/>
        <v>0</v>
      </c>
      <c r="I49" s="276">
        <f t="shared" si="2"/>
        <v>0</v>
      </c>
      <c r="J49" s="283">
        <f t="shared" si="2"/>
        <v>0</v>
      </c>
      <c r="K49" s="247"/>
      <c r="L49" s="286" t="s">
        <v>35</v>
      </c>
      <c r="M49" s="461" t="str">
        <f>IF($Z$7=1,M19,"")</f>
        <v/>
      </c>
      <c r="N49" s="461"/>
      <c r="O49" s="448" t="str">
        <f t="shared" si="3"/>
        <v/>
      </c>
      <c r="P49" s="506"/>
      <c r="Q49" s="506" t="str">
        <f t="shared" si="4"/>
        <v/>
      </c>
      <c r="R49" s="506"/>
      <c r="S49" s="82"/>
    </row>
    <row r="50" spans="1:19" ht="18" customHeight="1">
      <c r="A50" s="95"/>
      <c r="B50" s="278">
        <f t="shared" si="1"/>
        <v>0</v>
      </c>
      <c r="C50" s="459">
        <f t="shared" si="1"/>
        <v>0</v>
      </c>
      <c r="D50" s="460"/>
      <c r="E50" s="279">
        <f t="shared" si="2"/>
        <v>0</v>
      </c>
      <c r="F50" s="280">
        <f t="shared" si="2"/>
        <v>0</v>
      </c>
      <c r="G50" s="281">
        <f t="shared" si="2"/>
        <v>0</v>
      </c>
      <c r="H50" s="282">
        <f t="shared" si="2"/>
        <v>0</v>
      </c>
      <c r="I50" s="276">
        <f t="shared" si="2"/>
        <v>0</v>
      </c>
      <c r="J50" s="283">
        <f t="shared" si="2"/>
        <v>0</v>
      </c>
      <c r="K50" s="247"/>
      <c r="L50" s="287" t="s">
        <v>58</v>
      </c>
      <c r="M50" s="506">
        <f>M20</f>
        <v>0</v>
      </c>
      <c r="N50" s="506"/>
      <c r="O50" s="448">
        <f t="shared" si="3"/>
        <v>0</v>
      </c>
      <c r="P50" s="506"/>
      <c r="Q50" s="506">
        <f t="shared" si="4"/>
        <v>0</v>
      </c>
      <c r="R50" s="506"/>
      <c r="S50" s="82"/>
    </row>
    <row r="51" spans="1:19" ht="18" customHeight="1">
      <c r="A51" s="95"/>
      <c r="B51" s="278">
        <f t="shared" si="1"/>
        <v>0</v>
      </c>
      <c r="C51" s="459">
        <f t="shared" si="1"/>
        <v>0</v>
      </c>
      <c r="D51" s="460"/>
      <c r="E51" s="279">
        <f t="shared" si="2"/>
        <v>0</v>
      </c>
      <c r="F51" s="280">
        <f t="shared" si="2"/>
        <v>0</v>
      </c>
      <c r="G51" s="281">
        <f t="shared" si="2"/>
        <v>0</v>
      </c>
      <c r="H51" s="282">
        <f t="shared" si="2"/>
        <v>0</v>
      </c>
      <c r="I51" s="276">
        <f t="shared" si="2"/>
        <v>0</v>
      </c>
      <c r="J51" s="283">
        <f t="shared" si="2"/>
        <v>0</v>
      </c>
      <c r="K51" s="247"/>
      <c r="L51" s="286" t="s">
        <v>36</v>
      </c>
      <c r="M51" s="506" t="str">
        <f>M21</f>
        <v/>
      </c>
      <c r="N51" s="506"/>
      <c r="O51" s="448" t="str">
        <f t="shared" si="3"/>
        <v/>
      </c>
      <c r="P51" s="506"/>
      <c r="Q51" s="506" t="str">
        <f t="shared" si="4"/>
        <v/>
      </c>
      <c r="R51" s="506"/>
      <c r="S51" s="82"/>
    </row>
    <row r="52" spans="1:19" ht="18" customHeight="1">
      <c r="A52" s="95"/>
      <c r="B52" s="278">
        <f t="shared" si="1"/>
        <v>0</v>
      </c>
      <c r="C52" s="459">
        <f t="shared" si="1"/>
        <v>0</v>
      </c>
      <c r="D52" s="460"/>
      <c r="E52" s="279">
        <f t="shared" si="2"/>
        <v>0</v>
      </c>
      <c r="F52" s="284">
        <f t="shared" si="2"/>
        <v>0</v>
      </c>
      <c r="G52" s="281">
        <f t="shared" si="2"/>
        <v>0</v>
      </c>
      <c r="H52" s="282">
        <f t="shared" si="2"/>
        <v>0</v>
      </c>
      <c r="I52" s="276">
        <f t="shared" si="2"/>
        <v>0</v>
      </c>
      <c r="J52" s="283">
        <f t="shared" si="2"/>
        <v>0</v>
      </c>
      <c r="K52" s="247"/>
      <c r="L52" s="247"/>
      <c r="M52" s="288"/>
      <c r="N52" s="288"/>
      <c r="O52" s="289"/>
      <c r="P52" s="289"/>
      <c r="Q52" s="289"/>
      <c r="R52" s="289"/>
      <c r="S52" s="82"/>
    </row>
    <row r="53" spans="1:19" ht="18" customHeight="1">
      <c r="A53" s="95"/>
      <c r="B53" s="278">
        <f t="shared" si="1"/>
        <v>0</v>
      </c>
      <c r="C53" s="459">
        <f t="shared" si="1"/>
        <v>0</v>
      </c>
      <c r="D53" s="460"/>
      <c r="E53" s="279">
        <f t="shared" si="2"/>
        <v>0</v>
      </c>
      <c r="F53" s="284">
        <f t="shared" si="2"/>
        <v>0</v>
      </c>
      <c r="G53" s="281">
        <f t="shared" si="2"/>
        <v>0</v>
      </c>
      <c r="H53" s="282">
        <f t="shared" si="2"/>
        <v>0</v>
      </c>
      <c r="I53" s="276">
        <f t="shared" si="2"/>
        <v>0</v>
      </c>
      <c r="J53" s="283">
        <f t="shared" si="2"/>
        <v>0</v>
      </c>
      <c r="K53" s="247"/>
      <c r="L53" s="290" t="s">
        <v>63</v>
      </c>
      <c r="M53" s="505" t="str">
        <f>M23</f>
        <v/>
      </c>
      <c r="N53" s="505"/>
      <c r="O53" s="382" t="str">
        <f>O23</f>
        <v/>
      </c>
      <c r="P53" s="461"/>
      <c r="Q53" s="461" t="str">
        <f>Q23</f>
        <v/>
      </c>
      <c r="R53" s="461"/>
      <c r="S53" s="82"/>
    </row>
    <row r="54" spans="1:19" ht="18" customHeight="1">
      <c r="A54" s="95"/>
      <c r="B54" s="278">
        <f t="shared" si="1"/>
        <v>0</v>
      </c>
      <c r="C54" s="459">
        <f t="shared" si="1"/>
        <v>0</v>
      </c>
      <c r="D54" s="460"/>
      <c r="E54" s="279">
        <f t="shared" si="2"/>
        <v>0</v>
      </c>
      <c r="F54" s="280">
        <f t="shared" si="2"/>
        <v>0</v>
      </c>
      <c r="G54" s="281">
        <f t="shared" si="2"/>
        <v>0</v>
      </c>
      <c r="H54" s="282">
        <f t="shared" si="2"/>
        <v>0</v>
      </c>
      <c r="I54" s="276">
        <f t="shared" si="2"/>
        <v>0</v>
      </c>
      <c r="J54" s="283">
        <f t="shared" si="2"/>
        <v>0</v>
      </c>
      <c r="K54" s="247"/>
      <c r="L54" s="290" t="s">
        <v>62</v>
      </c>
      <c r="M54" s="461">
        <f>M24</f>
        <v>0</v>
      </c>
      <c r="N54" s="461"/>
      <c r="O54" s="380"/>
      <c r="P54" s="380"/>
      <c r="Q54" s="380"/>
      <c r="R54" s="380"/>
      <c r="S54" s="82"/>
    </row>
    <row r="55" spans="1:19" ht="18" customHeight="1" thickBot="1">
      <c r="A55" s="95"/>
      <c r="B55" s="291">
        <f t="shared" si="1"/>
        <v>0</v>
      </c>
      <c r="C55" s="528">
        <f t="shared" si="1"/>
        <v>0</v>
      </c>
      <c r="D55" s="529"/>
      <c r="E55" s="292">
        <f t="shared" si="2"/>
        <v>0</v>
      </c>
      <c r="F55" s="293">
        <f t="shared" si="2"/>
        <v>0</v>
      </c>
      <c r="G55" s="294">
        <f t="shared" si="2"/>
        <v>0</v>
      </c>
      <c r="H55" s="295">
        <f t="shared" si="2"/>
        <v>0</v>
      </c>
      <c r="I55" s="296">
        <f t="shared" si="2"/>
        <v>0</v>
      </c>
      <c r="J55" s="297">
        <f t="shared" si="2"/>
        <v>0</v>
      </c>
      <c r="K55" s="247"/>
      <c r="L55" s="504" t="s">
        <v>81</v>
      </c>
      <c r="M55" s="504"/>
      <c r="N55" s="504"/>
      <c r="O55" s="504"/>
      <c r="P55" s="504"/>
      <c r="Q55" s="504"/>
      <c r="R55" s="504"/>
      <c r="S55" s="82"/>
    </row>
    <row r="56" spans="1:19" ht="18" customHeight="1">
      <c r="A56" s="82"/>
      <c r="B56" s="298"/>
      <c r="C56" s="299">
        <v>0.1</v>
      </c>
      <c r="D56" s="300" t="s">
        <v>119</v>
      </c>
      <c r="E56" s="366">
        <f>$E$26</f>
        <v>0</v>
      </c>
      <c r="F56" s="367"/>
      <c r="G56" s="368" t="s">
        <v>60</v>
      </c>
      <c r="H56" s="369"/>
      <c r="I56" s="457">
        <f>$I$26</f>
        <v>0</v>
      </c>
      <c r="J56" s="458"/>
      <c r="K56" s="247"/>
      <c r="L56" s="530" t="s">
        <v>50</v>
      </c>
      <c r="M56" s="530"/>
      <c r="N56" s="530"/>
      <c r="O56" s="530"/>
      <c r="P56" s="301" t="s">
        <v>40</v>
      </c>
      <c r="Q56" s="531" t="str">
        <f>IF(Z38=3,"―","")</f>
        <v/>
      </c>
      <c r="R56" s="531"/>
      <c r="S56" s="82"/>
    </row>
    <row r="57" spans="1:19" ht="18" customHeight="1">
      <c r="A57" s="82"/>
      <c r="B57" s="302"/>
      <c r="C57" s="303">
        <v>0.08</v>
      </c>
      <c r="D57" s="304" t="s">
        <v>119</v>
      </c>
      <c r="E57" s="359">
        <f>$E$27</f>
        <v>0</v>
      </c>
      <c r="F57" s="360"/>
      <c r="G57" s="361" t="s">
        <v>60</v>
      </c>
      <c r="H57" s="362"/>
      <c r="I57" s="386">
        <f>$I$27</f>
        <v>0</v>
      </c>
      <c r="J57" s="386"/>
      <c r="K57" s="247"/>
      <c r="L57" s="532" t="s">
        <v>64</v>
      </c>
      <c r="M57" s="533"/>
      <c r="N57" s="532" t="s">
        <v>52</v>
      </c>
      <c r="O57" s="533"/>
      <c r="P57" s="533"/>
      <c r="Q57" s="534"/>
      <c r="R57" s="305" t="s">
        <v>53</v>
      </c>
      <c r="S57" s="82"/>
    </row>
    <row r="58" spans="1:19" ht="18" customHeight="1">
      <c r="A58" s="82"/>
      <c r="B58" s="420" t="s">
        <v>111</v>
      </c>
      <c r="C58" s="421"/>
      <c r="D58" s="422"/>
      <c r="E58" s="359">
        <f>$E$28</f>
        <v>0</v>
      </c>
      <c r="F58" s="360"/>
      <c r="G58" s="363" t="s">
        <v>113</v>
      </c>
      <c r="H58" s="364"/>
      <c r="I58" s="386">
        <f>$I$28</f>
        <v>0</v>
      </c>
      <c r="J58" s="386"/>
      <c r="K58" s="247"/>
      <c r="L58" s="515"/>
      <c r="M58" s="516"/>
      <c r="N58" s="515"/>
      <c r="O58" s="519"/>
      <c r="P58" s="519"/>
      <c r="Q58" s="516"/>
      <c r="R58" s="521"/>
      <c r="S58" s="82"/>
    </row>
    <row r="59" spans="1:19" ht="15" customHeight="1">
      <c r="A59" s="82"/>
      <c r="B59" s="306"/>
      <c r="C59" s="306"/>
      <c r="D59" s="306"/>
      <c r="E59" s="307"/>
      <c r="F59" s="308"/>
      <c r="G59" s="308"/>
      <c r="H59" s="309"/>
      <c r="I59" s="310"/>
      <c r="J59" s="310"/>
      <c r="K59" s="247"/>
      <c r="L59" s="517"/>
      <c r="M59" s="518"/>
      <c r="N59" s="517"/>
      <c r="O59" s="520"/>
      <c r="P59" s="520"/>
      <c r="Q59" s="518"/>
      <c r="R59" s="522"/>
      <c r="S59" s="82"/>
    </row>
    <row r="60" spans="1:19" ht="11.45" customHeight="1">
      <c r="A60" s="82"/>
      <c r="B60" s="247"/>
      <c r="C60" s="247"/>
      <c r="D60" s="247"/>
      <c r="E60" s="247"/>
      <c r="F60" s="247"/>
      <c r="G60" s="247"/>
      <c r="H60" s="247"/>
      <c r="I60" s="311">
        <f>F34</f>
        <v>0</v>
      </c>
      <c r="J60" s="403" t="str">
        <f>I37</f>
        <v/>
      </c>
      <c r="K60" s="403"/>
      <c r="L60" s="524" t="str">
        <f>D35</f>
        <v>*必須*　工事名が未入力です</v>
      </c>
      <c r="M60" s="524"/>
      <c r="N60" s="524"/>
      <c r="O60" s="524"/>
      <c r="P60" s="524">
        <f>M34</f>
        <v>0</v>
      </c>
      <c r="Q60" s="524"/>
      <c r="R60" s="524"/>
      <c r="S60" s="82"/>
    </row>
    <row r="61" spans="1:19" ht="29.45" customHeight="1" thickBot="1">
      <c r="A61" s="82"/>
      <c r="B61" s="394" t="s">
        <v>51</v>
      </c>
      <c r="C61" s="394"/>
      <c r="D61" s="394"/>
      <c r="E61" s="394"/>
      <c r="F61" s="400" t="s">
        <v>85</v>
      </c>
      <c r="G61" s="400"/>
      <c r="H61" s="400"/>
      <c r="I61" s="400"/>
      <c r="J61" s="400"/>
      <c r="K61" s="400"/>
      <c r="L61" s="400"/>
      <c r="M61" s="247"/>
      <c r="N61" s="247"/>
      <c r="O61" s="408">
        <f>O31</f>
        <v>45382</v>
      </c>
      <c r="P61" s="408"/>
      <c r="Q61" s="408"/>
      <c r="R61" s="408"/>
      <c r="S61" s="82"/>
    </row>
    <row r="62" spans="1:19" ht="6.95" customHeight="1">
      <c r="A62" s="82"/>
      <c r="B62" s="394"/>
      <c r="C62" s="394"/>
      <c r="D62" s="394"/>
      <c r="E62" s="394"/>
      <c r="F62" s="248"/>
      <c r="G62" s="248"/>
      <c r="H62" s="247"/>
      <c r="I62" s="247"/>
      <c r="J62" s="247"/>
      <c r="K62" s="247"/>
      <c r="L62" s="249"/>
      <c r="M62" s="250"/>
      <c r="N62" s="250"/>
      <c r="O62" s="250"/>
      <c r="P62" s="250"/>
      <c r="Q62" s="251"/>
      <c r="R62" s="252"/>
      <c r="S62" s="82"/>
    </row>
    <row r="63" spans="1:19" ht="21.6" customHeight="1" thickBot="1">
      <c r="A63" s="82"/>
      <c r="B63" s="253"/>
      <c r="C63" s="253"/>
      <c r="D63" s="253"/>
      <c r="E63" s="253"/>
      <c r="F63" s="247"/>
      <c r="G63" s="247"/>
      <c r="H63" s="247"/>
      <c r="I63" s="247"/>
      <c r="J63" s="247"/>
      <c r="K63" s="247"/>
      <c r="L63" s="254" t="s">
        <v>48</v>
      </c>
      <c r="M63" s="409">
        <f>M33</f>
        <v>0</v>
      </c>
      <c r="N63" s="409"/>
      <c r="O63" s="409"/>
      <c r="P63" s="409"/>
      <c r="Q63" s="409"/>
      <c r="R63" s="410"/>
      <c r="S63" s="82"/>
    </row>
    <row r="64" spans="1:19" ht="21.6" customHeight="1" thickBot="1">
      <c r="A64" s="82"/>
      <c r="B64" s="411" t="s">
        <v>45</v>
      </c>
      <c r="C64" s="412"/>
      <c r="D64" s="313" t="str">
        <f>D34</f>
        <v>*必須*　部門が未入力です</v>
      </c>
      <c r="E64" s="314" t="s">
        <v>24</v>
      </c>
      <c r="F64" s="525">
        <f>F34</f>
        <v>0</v>
      </c>
      <c r="G64" s="525"/>
      <c r="H64" s="526"/>
      <c r="I64" s="527"/>
      <c r="J64" s="416"/>
      <c r="K64" s="247"/>
      <c r="L64" s="257" t="s">
        <v>47</v>
      </c>
      <c r="M64" s="417">
        <f>M34</f>
        <v>0</v>
      </c>
      <c r="N64" s="417"/>
      <c r="O64" s="417"/>
      <c r="P64" s="417"/>
      <c r="Q64" s="417"/>
      <c r="R64" s="418"/>
      <c r="S64" s="82"/>
    </row>
    <row r="65" spans="1:19" ht="21.6" customHeight="1">
      <c r="A65" s="82"/>
      <c r="B65" s="404" t="s">
        <v>46</v>
      </c>
      <c r="C65" s="405"/>
      <c r="D65" s="523" t="str">
        <f>D35</f>
        <v>*必須*　工事名が未入力です</v>
      </c>
      <c r="E65" s="523"/>
      <c r="F65" s="523"/>
      <c r="G65" s="523"/>
      <c r="H65" s="523"/>
      <c r="I65" s="387"/>
      <c r="J65" s="388"/>
      <c r="K65" s="247"/>
      <c r="L65" s="257" t="s">
        <v>31</v>
      </c>
      <c r="M65" s="389">
        <f>M35</f>
        <v>0</v>
      </c>
      <c r="N65" s="389"/>
      <c r="O65" s="389"/>
      <c r="P65" s="389"/>
      <c r="Q65" s="389"/>
      <c r="R65" s="315"/>
      <c r="S65" s="82"/>
    </row>
    <row r="66" spans="1:19" ht="22.5" customHeight="1">
      <c r="A66" s="82"/>
      <c r="B66" s="406" t="s">
        <v>42</v>
      </c>
      <c r="C66" s="407"/>
      <c r="D66" s="397" t="str">
        <f>D36</f>
        <v>*必須*　工事内容が未入力です</v>
      </c>
      <c r="E66" s="398"/>
      <c r="F66" s="398"/>
      <c r="G66" s="398"/>
      <c r="H66" s="398"/>
      <c r="I66" s="398"/>
      <c r="J66" s="399"/>
      <c r="K66" s="247"/>
      <c r="L66" s="257" t="s">
        <v>59</v>
      </c>
      <c r="M66" s="392">
        <f>M36</f>
        <v>0</v>
      </c>
      <c r="N66" s="392"/>
      <c r="O66" s="392"/>
      <c r="P66" s="392"/>
      <c r="Q66" s="392"/>
      <c r="R66" s="393"/>
      <c r="S66" s="82"/>
    </row>
    <row r="67" spans="1:19" ht="22.5" customHeight="1" thickBot="1">
      <c r="A67" s="82"/>
      <c r="B67" s="513" t="s">
        <v>132</v>
      </c>
      <c r="C67" s="514"/>
      <c r="D67" s="317"/>
      <c r="E67" s="317"/>
      <c r="F67" s="317"/>
      <c r="G67" s="317"/>
      <c r="H67" s="316" t="s">
        <v>19</v>
      </c>
      <c r="I67" s="511" t="str">
        <f>$I$37</f>
        <v/>
      </c>
      <c r="J67" s="512"/>
      <c r="K67" s="247"/>
      <c r="L67" s="254" t="s">
        <v>55</v>
      </c>
      <c r="M67" s="401">
        <f>M37</f>
        <v>0</v>
      </c>
      <c r="N67" s="401"/>
      <c r="O67" s="401"/>
      <c r="P67" s="401"/>
      <c r="Q67" s="401"/>
      <c r="R67" s="402"/>
      <c r="S67" s="82"/>
    </row>
    <row r="68" spans="1:19" ht="18.95" customHeight="1" thickBot="1">
      <c r="A68" s="82"/>
      <c r="B68" s="247"/>
      <c r="C68" s="247"/>
      <c r="D68" s="247"/>
      <c r="E68" s="247"/>
      <c r="F68" s="247"/>
      <c r="G68" s="247"/>
      <c r="H68" s="247"/>
      <c r="I68" s="247"/>
      <c r="J68" s="247"/>
      <c r="K68" s="247"/>
      <c r="L68" s="261"/>
      <c r="M68" s="373"/>
      <c r="N68" s="373"/>
      <c r="O68" s="374" t="s">
        <v>25</v>
      </c>
      <c r="P68" s="375"/>
      <c r="Q68" s="376" t="str">
        <f>IF($Q$8="","",$Q$8)</f>
        <v/>
      </c>
      <c r="R68" s="377"/>
      <c r="S68" s="82"/>
    </row>
    <row r="69" spans="1:19" ht="20.100000000000001" customHeight="1" thickBot="1">
      <c r="A69" s="82"/>
      <c r="B69" s="481" t="s">
        <v>72</v>
      </c>
      <c r="C69" s="482"/>
      <c r="D69" s="482"/>
      <c r="E69" s="482"/>
      <c r="F69" s="482"/>
      <c r="G69" s="482"/>
      <c r="H69" s="483">
        <f>$H$9</f>
        <v>0</v>
      </c>
      <c r="I69" s="484"/>
      <c r="J69" s="485"/>
      <c r="K69" s="247"/>
      <c r="L69" s="449" t="s">
        <v>115</v>
      </c>
      <c r="M69" s="450"/>
      <c r="N69" s="262" t="s">
        <v>114</v>
      </c>
      <c r="O69" s="451" t="str">
        <f>IF($O$39="","",$O$39)</f>
        <v/>
      </c>
      <c r="P69" s="451"/>
      <c r="Q69" s="451"/>
      <c r="R69" s="452"/>
      <c r="S69" s="82"/>
    </row>
    <row r="70" spans="1:19" ht="18" customHeight="1">
      <c r="A70" s="82"/>
      <c r="B70" s="263"/>
      <c r="C70" s="247"/>
      <c r="D70" s="247"/>
      <c r="E70" s="495" t="s">
        <v>49</v>
      </c>
      <c r="F70" s="495"/>
      <c r="G70" s="495"/>
      <c r="H70" s="263"/>
      <c r="I70" s="247"/>
      <c r="J70" s="247"/>
      <c r="K70" s="247"/>
      <c r="L70" s="378" t="s">
        <v>30</v>
      </c>
      <c r="M70" s="384"/>
      <c r="N70" s="379"/>
      <c r="O70" s="264" t="s">
        <v>37</v>
      </c>
      <c r="P70" s="383" t="s">
        <v>43</v>
      </c>
      <c r="Q70" s="384"/>
      <c r="R70" s="385"/>
      <c r="S70" s="82"/>
    </row>
    <row r="71" spans="1:19" ht="18" customHeight="1" thickBot="1">
      <c r="A71" s="82"/>
      <c r="B71" s="265" t="s">
        <v>26</v>
      </c>
      <c r="C71" s="502" t="s">
        <v>56</v>
      </c>
      <c r="D71" s="503"/>
      <c r="E71" s="266" t="s">
        <v>57</v>
      </c>
      <c r="F71" s="266" t="s">
        <v>27</v>
      </c>
      <c r="G71" s="266" t="s">
        <v>28</v>
      </c>
      <c r="H71" s="267" t="s">
        <v>29</v>
      </c>
      <c r="I71" s="268" t="s">
        <v>61</v>
      </c>
      <c r="J71" s="269" t="s">
        <v>41</v>
      </c>
      <c r="K71" s="247"/>
      <c r="L71" s="496">
        <f>L41</f>
        <v>0</v>
      </c>
      <c r="M71" s="497"/>
      <c r="N71" s="498"/>
      <c r="O71" s="270">
        <f>O41</f>
        <v>0</v>
      </c>
      <c r="P71" s="499">
        <f>P41</f>
        <v>0</v>
      </c>
      <c r="Q71" s="500"/>
      <c r="R71" s="501"/>
      <c r="S71" s="82"/>
    </row>
    <row r="72" spans="1:19" ht="18" customHeight="1">
      <c r="A72" s="95"/>
      <c r="B72" s="271">
        <f t="shared" ref="B72:C85" si="5">B42</f>
        <v>0</v>
      </c>
      <c r="C72" s="488">
        <f t="shared" si="5"/>
        <v>0</v>
      </c>
      <c r="D72" s="489"/>
      <c r="E72" s="272">
        <f t="shared" ref="E72:J85" si="6">E42</f>
        <v>0</v>
      </c>
      <c r="F72" s="273">
        <f t="shared" si="6"/>
        <v>0</v>
      </c>
      <c r="G72" s="274">
        <f t="shared" si="6"/>
        <v>0</v>
      </c>
      <c r="H72" s="275">
        <f t="shared" si="6"/>
        <v>0</v>
      </c>
      <c r="I72" s="276">
        <f t="shared" si="6"/>
        <v>0</v>
      </c>
      <c r="J72" s="277">
        <f t="shared" si="6"/>
        <v>0</v>
      </c>
      <c r="K72" s="247"/>
      <c r="L72" s="378" t="s">
        <v>44</v>
      </c>
      <c r="M72" s="379"/>
      <c r="N72" s="383" t="s">
        <v>54</v>
      </c>
      <c r="O72" s="384"/>
      <c r="P72" s="384"/>
      <c r="Q72" s="384"/>
      <c r="R72" s="385"/>
      <c r="S72" s="82"/>
    </row>
    <row r="73" spans="1:19" ht="18" customHeight="1" thickBot="1">
      <c r="A73" s="95"/>
      <c r="B73" s="278">
        <f t="shared" si="5"/>
        <v>0</v>
      </c>
      <c r="C73" s="459">
        <f t="shared" si="5"/>
        <v>0</v>
      </c>
      <c r="D73" s="460"/>
      <c r="E73" s="279">
        <f t="shared" si="6"/>
        <v>0</v>
      </c>
      <c r="F73" s="280">
        <f t="shared" si="6"/>
        <v>0</v>
      </c>
      <c r="G73" s="281">
        <f t="shared" si="6"/>
        <v>0</v>
      </c>
      <c r="H73" s="282">
        <f t="shared" si="6"/>
        <v>0</v>
      </c>
      <c r="I73" s="276">
        <f t="shared" si="6"/>
        <v>0</v>
      </c>
      <c r="J73" s="318">
        <f t="shared" si="6"/>
        <v>0</v>
      </c>
      <c r="K73" s="247"/>
      <c r="L73" s="490">
        <f>L43</f>
        <v>0</v>
      </c>
      <c r="M73" s="491"/>
      <c r="N73" s="492">
        <f>N43</f>
        <v>0</v>
      </c>
      <c r="O73" s="493"/>
      <c r="P73" s="493"/>
      <c r="Q73" s="493"/>
      <c r="R73" s="494"/>
      <c r="S73" s="82"/>
    </row>
    <row r="74" spans="1:19" ht="18" customHeight="1">
      <c r="A74" s="95"/>
      <c r="B74" s="278">
        <f t="shared" si="5"/>
        <v>0</v>
      </c>
      <c r="C74" s="459">
        <f t="shared" si="5"/>
        <v>0</v>
      </c>
      <c r="D74" s="460"/>
      <c r="E74" s="279">
        <f t="shared" si="6"/>
        <v>0</v>
      </c>
      <c r="F74" s="280">
        <f t="shared" si="6"/>
        <v>0</v>
      </c>
      <c r="G74" s="281">
        <f t="shared" si="6"/>
        <v>0</v>
      </c>
      <c r="H74" s="282">
        <f t="shared" si="6"/>
        <v>0</v>
      </c>
      <c r="I74" s="276">
        <f t="shared" si="6"/>
        <v>0</v>
      </c>
      <c r="J74" s="318">
        <f t="shared" si="6"/>
        <v>0</v>
      </c>
      <c r="K74" s="247"/>
      <c r="L74" s="247"/>
      <c r="M74" s="247"/>
      <c r="N74" s="247"/>
      <c r="O74" s="247"/>
      <c r="P74" s="247"/>
      <c r="Q74" s="247"/>
      <c r="R74" s="247"/>
      <c r="S74" s="82"/>
    </row>
    <row r="75" spans="1:19" ht="18" customHeight="1">
      <c r="A75" s="95"/>
      <c r="B75" s="278">
        <f t="shared" si="5"/>
        <v>0</v>
      </c>
      <c r="C75" s="459">
        <f t="shared" si="5"/>
        <v>0</v>
      </c>
      <c r="D75" s="460"/>
      <c r="E75" s="279">
        <f t="shared" si="6"/>
        <v>0</v>
      </c>
      <c r="F75" s="284">
        <f t="shared" si="6"/>
        <v>0</v>
      </c>
      <c r="G75" s="281">
        <f t="shared" si="6"/>
        <v>0</v>
      </c>
      <c r="H75" s="282">
        <f t="shared" si="6"/>
        <v>0</v>
      </c>
      <c r="I75" s="276">
        <f t="shared" si="6"/>
        <v>0</v>
      </c>
      <c r="J75" s="318">
        <f t="shared" si="6"/>
        <v>0</v>
      </c>
      <c r="K75" s="247"/>
      <c r="L75" s="285"/>
      <c r="M75" s="507" t="s">
        <v>38</v>
      </c>
      <c r="N75" s="508"/>
      <c r="O75" s="509" t="s">
        <v>60</v>
      </c>
      <c r="P75" s="510"/>
      <c r="Q75" s="509" t="s">
        <v>39</v>
      </c>
      <c r="R75" s="510"/>
      <c r="S75" s="82"/>
    </row>
    <row r="76" spans="1:19" ht="18" customHeight="1">
      <c r="A76" s="95"/>
      <c r="B76" s="278">
        <f t="shared" si="5"/>
        <v>0</v>
      </c>
      <c r="C76" s="459">
        <f t="shared" si="5"/>
        <v>0</v>
      </c>
      <c r="D76" s="460"/>
      <c r="E76" s="279">
        <f t="shared" si="6"/>
        <v>0</v>
      </c>
      <c r="F76" s="280">
        <f t="shared" si="6"/>
        <v>0</v>
      </c>
      <c r="G76" s="281">
        <f t="shared" si="6"/>
        <v>0</v>
      </c>
      <c r="H76" s="282">
        <f t="shared" si="6"/>
        <v>0</v>
      </c>
      <c r="I76" s="276">
        <f t="shared" si="6"/>
        <v>0</v>
      </c>
      <c r="J76" s="318">
        <f t="shared" si="6"/>
        <v>0</v>
      </c>
      <c r="K76" s="247"/>
      <c r="L76" s="286" t="s">
        <v>32</v>
      </c>
      <c r="M76" s="381" t="str">
        <f t="shared" ref="M76:M81" si="7">M46</f>
        <v/>
      </c>
      <c r="N76" s="382"/>
      <c r="O76" s="480" t="str">
        <f t="shared" ref="O76:O81" si="8">O46</f>
        <v/>
      </c>
      <c r="P76" s="382"/>
      <c r="Q76" s="381" t="str">
        <f t="shared" ref="Q76:Q81" si="9">Q46</f>
        <v/>
      </c>
      <c r="R76" s="382"/>
      <c r="S76" s="82"/>
    </row>
    <row r="77" spans="1:19" ht="18" customHeight="1">
      <c r="A77" s="95"/>
      <c r="B77" s="278">
        <f t="shared" si="5"/>
        <v>0</v>
      </c>
      <c r="C77" s="459">
        <f t="shared" si="5"/>
        <v>0</v>
      </c>
      <c r="D77" s="460"/>
      <c r="E77" s="279">
        <f t="shared" si="6"/>
        <v>0</v>
      </c>
      <c r="F77" s="280">
        <f t="shared" si="6"/>
        <v>0</v>
      </c>
      <c r="G77" s="281">
        <f t="shared" si="6"/>
        <v>0</v>
      </c>
      <c r="H77" s="282">
        <f t="shared" si="6"/>
        <v>0</v>
      </c>
      <c r="I77" s="276">
        <f t="shared" si="6"/>
        <v>0</v>
      </c>
      <c r="J77" s="318">
        <f t="shared" si="6"/>
        <v>0</v>
      </c>
      <c r="K77" s="247"/>
      <c r="L77" s="286" t="s">
        <v>33</v>
      </c>
      <c r="M77" s="381" t="str">
        <f t="shared" si="7"/>
        <v/>
      </c>
      <c r="N77" s="382"/>
      <c r="O77" s="480" t="str">
        <f t="shared" si="8"/>
        <v/>
      </c>
      <c r="P77" s="382"/>
      <c r="Q77" s="381" t="str">
        <f t="shared" si="9"/>
        <v/>
      </c>
      <c r="R77" s="382"/>
      <c r="S77" s="82"/>
    </row>
    <row r="78" spans="1:19" ht="18" customHeight="1">
      <c r="A78" s="95"/>
      <c r="B78" s="278">
        <f t="shared" si="5"/>
        <v>0</v>
      </c>
      <c r="C78" s="459">
        <f t="shared" si="5"/>
        <v>0</v>
      </c>
      <c r="D78" s="460"/>
      <c r="E78" s="279">
        <f t="shared" si="6"/>
        <v>0</v>
      </c>
      <c r="F78" s="280">
        <f t="shared" si="6"/>
        <v>0</v>
      </c>
      <c r="G78" s="281">
        <f t="shared" si="6"/>
        <v>0</v>
      </c>
      <c r="H78" s="282">
        <f t="shared" si="6"/>
        <v>0</v>
      </c>
      <c r="I78" s="276">
        <f t="shared" si="6"/>
        <v>0</v>
      </c>
      <c r="J78" s="318">
        <f t="shared" si="6"/>
        <v>0</v>
      </c>
      <c r="K78" s="247"/>
      <c r="L78" s="286" t="s">
        <v>34</v>
      </c>
      <c r="M78" s="461">
        <f t="shared" si="7"/>
        <v>0</v>
      </c>
      <c r="N78" s="461"/>
      <c r="O78" s="382">
        <f t="shared" si="8"/>
        <v>0</v>
      </c>
      <c r="P78" s="461"/>
      <c r="Q78" s="461">
        <f t="shared" si="9"/>
        <v>0</v>
      </c>
      <c r="R78" s="461"/>
      <c r="S78" s="82"/>
    </row>
    <row r="79" spans="1:19" ht="18" customHeight="1">
      <c r="A79" s="95"/>
      <c r="B79" s="278">
        <f t="shared" si="5"/>
        <v>0</v>
      </c>
      <c r="C79" s="459">
        <f t="shared" si="5"/>
        <v>0</v>
      </c>
      <c r="D79" s="460"/>
      <c r="E79" s="279">
        <f t="shared" si="6"/>
        <v>0</v>
      </c>
      <c r="F79" s="280">
        <f t="shared" si="6"/>
        <v>0</v>
      </c>
      <c r="G79" s="281">
        <f t="shared" si="6"/>
        <v>0</v>
      </c>
      <c r="H79" s="282">
        <f t="shared" si="6"/>
        <v>0</v>
      </c>
      <c r="I79" s="276">
        <f t="shared" si="6"/>
        <v>0</v>
      </c>
      <c r="J79" s="318">
        <f t="shared" si="6"/>
        <v>0</v>
      </c>
      <c r="K79" s="247"/>
      <c r="L79" s="286" t="s">
        <v>35</v>
      </c>
      <c r="M79" s="461" t="str">
        <f t="shared" si="7"/>
        <v/>
      </c>
      <c r="N79" s="461"/>
      <c r="O79" s="448" t="str">
        <f t="shared" si="8"/>
        <v/>
      </c>
      <c r="P79" s="506"/>
      <c r="Q79" s="506" t="str">
        <f t="shared" si="9"/>
        <v/>
      </c>
      <c r="R79" s="506"/>
      <c r="S79" s="82"/>
    </row>
    <row r="80" spans="1:19" ht="18" customHeight="1">
      <c r="A80" s="95"/>
      <c r="B80" s="278">
        <f t="shared" si="5"/>
        <v>0</v>
      </c>
      <c r="C80" s="459">
        <f t="shared" si="5"/>
        <v>0</v>
      </c>
      <c r="D80" s="460"/>
      <c r="E80" s="279">
        <f t="shared" si="6"/>
        <v>0</v>
      </c>
      <c r="F80" s="280">
        <f t="shared" si="6"/>
        <v>0</v>
      </c>
      <c r="G80" s="281">
        <f t="shared" si="6"/>
        <v>0</v>
      </c>
      <c r="H80" s="282">
        <f t="shared" si="6"/>
        <v>0</v>
      </c>
      <c r="I80" s="276">
        <f t="shared" si="6"/>
        <v>0</v>
      </c>
      <c r="J80" s="318">
        <f t="shared" si="6"/>
        <v>0</v>
      </c>
      <c r="K80" s="247"/>
      <c r="L80" s="287" t="s">
        <v>58</v>
      </c>
      <c r="M80" s="506">
        <f t="shared" si="7"/>
        <v>0</v>
      </c>
      <c r="N80" s="506"/>
      <c r="O80" s="448">
        <f t="shared" si="8"/>
        <v>0</v>
      </c>
      <c r="P80" s="506"/>
      <c r="Q80" s="506">
        <f t="shared" si="9"/>
        <v>0</v>
      </c>
      <c r="R80" s="506"/>
      <c r="S80" s="82"/>
    </row>
    <row r="81" spans="1:19" ht="18" customHeight="1">
      <c r="A81" s="95"/>
      <c r="B81" s="278">
        <f t="shared" si="5"/>
        <v>0</v>
      </c>
      <c r="C81" s="459">
        <f t="shared" si="5"/>
        <v>0</v>
      </c>
      <c r="D81" s="460"/>
      <c r="E81" s="279">
        <f t="shared" si="6"/>
        <v>0</v>
      </c>
      <c r="F81" s="280">
        <f t="shared" si="6"/>
        <v>0</v>
      </c>
      <c r="G81" s="281">
        <f t="shared" si="6"/>
        <v>0</v>
      </c>
      <c r="H81" s="282">
        <f t="shared" si="6"/>
        <v>0</v>
      </c>
      <c r="I81" s="276">
        <f t="shared" si="6"/>
        <v>0</v>
      </c>
      <c r="J81" s="318">
        <f t="shared" si="6"/>
        <v>0</v>
      </c>
      <c r="K81" s="247"/>
      <c r="L81" s="286" t="s">
        <v>36</v>
      </c>
      <c r="M81" s="506" t="str">
        <f t="shared" si="7"/>
        <v/>
      </c>
      <c r="N81" s="506"/>
      <c r="O81" s="448" t="str">
        <f t="shared" si="8"/>
        <v/>
      </c>
      <c r="P81" s="506"/>
      <c r="Q81" s="506" t="str">
        <f t="shared" si="9"/>
        <v/>
      </c>
      <c r="R81" s="506"/>
      <c r="S81" s="82"/>
    </row>
    <row r="82" spans="1:19" ht="18" customHeight="1">
      <c r="A82" s="95"/>
      <c r="B82" s="278">
        <f t="shared" si="5"/>
        <v>0</v>
      </c>
      <c r="C82" s="459">
        <f t="shared" si="5"/>
        <v>0</v>
      </c>
      <c r="D82" s="460"/>
      <c r="E82" s="279">
        <f t="shared" si="6"/>
        <v>0</v>
      </c>
      <c r="F82" s="284">
        <f t="shared" si="6"/>
        <v>0</v>
      </c>
      <c r="G82" s="281">
        <f t="shared" si="6"/>
        <v>0</v>
      </c>
      <c r="H82" s="282">
        <f t="shared" si="6"/>
        <v>0</v>
      </c>
      <c r="I82" s="276">
        <f t="shared" si="6"/>
        <v>0</v>
      </c>
      <c r="J82" s="318">
        <f t="shared" si="6"/>
        <v>0</v>
      </c>
      <c r="K82" s="247"/>
      <c r="L82" s="247"/>
      <c r="M82" s="289"/>
      <c r="N82" s="289"/>
      <c r="O82" s="289"/>
      <c r="P82" s="289"/>
      <c r="Q82" s="289"/>
      <c r="R82" s="289"/>
      <c r="S82" s="82"/>
    </row>
    <row r="83" spans="1:19" ht="18" customHeight="1">
      <c r="A83" s="95"/>
      <c r="B83" s="278">
        <f t="shared" si="5"/>
        <v>0</v>
      </c>
      <c r="C83" s="459">
        <f t="shared" si="5"/>
        <v>0</v>
      </c>
      <c r="D83" s="460"/>
      <c r="E83" s="279">
        <f t="shared" si="6"/>
        <v>0</v>
      </c>
      <c r="F83" s="284">
        <f t="shared" si="6"/>
        <v>0</v>
      </c>
      <c r="G83" s="281">
        <f t="shared" si="6"/>
        <v>0</v>
      </c>
      <c r="H83" s="282">
        <f t="shared" si="6"/>
        <v>0</v>
      </c>
      <c r="I83" s="276">
        <f t="shared" si="6"/>
        <v>0</v>
      </c>
      <c r="J83" s="318">
        <f t="shared" si="6"/>
        <v>0</v>
      </c>
      <c r="K83" s="247"/>
      <c r="L83" s="290" t="s">
        <v>63</v>
      </c>
      <c r="M83" s="505" t="str">
        <f>M53</f>
        <v/>
      </c>
      <c r="N83" s="505"/>
      <c r="O83" s="382" t="str">
        <f>O53</f>
        <v/>
      </c>
      <c r="P83" s="461"/>
      <c r="Q83" s="461" t="str">
        <f>Q53</f>
        <v/>
      </c>
      <c r="R83" s="461"/>
      <c r="S83" s="82"/>
    </row>
    <row r="84" spans="1:19" ht="18" customHeight="1">
      <c r="A84" s="95"/>
      <c r="B84" s="278">
        <f t="shared" si="5"/>
        <v>0</v>
      </c>
      <c r="C84" s="459">
        <f t="shared" si="5"/>
        <v>0</v>
      </c>
      <c r="D84" s="460"/>
      <c r="E84" s="279">
        <f t="shared" si="6"/>
        <v>0</v>
      </c>
      <c r="F84" s="280">
        <f t="shared" si="6"/>
        <v>0</v>
      </c>
      <c r="G84" s="281">
        <f t="shared" si="6"/>
        <v>0</v>
      </c>
      <c r="H84" s="282">
        <f t="shared" si="6"/>
        <v>0</v>
      </c>
      <c r="I84" s="276">
        <f t="shared" si="6"/>
        <v>0</v>
      </c>
      <c r="J84" s="318">
        <f t="shared" si="6"/>
        <v>0</v>
      </c>
      <c r="K84" s="247"/>
      <c r="L84" s="290" t="s">
        <v>62</v>
      </c>
      <c r="M84" s="461">
        <f>M54</f>
        <v>0</v>
      </c>
      <c r="N84" s="461"/>
      <c r="O84" s="380"/>
      <c r="P84" s="380"/>
      <c r="Q84" s="380"/>
      <c r="R84" s="380"/>
      <c r="S84" s="82"/>
    </row>
    <row r="85" spans="1:19" ht="18" customHeight="1" thickBot="1">
      <c r="A85" s="95"/>
      <c r="B85" s="319">
        <f t="shared" si="5"/>
        <v>0</v>
      </c>
      <c r="C85" s="455">
        <f t="shared" si="5"/>
        <v>0</v>
      </c>
      <c r="D85" s="456"/>
      <c r="E85" s="320">
        <f t="shared" si="6"/>
        <v>0</v>
      </c>
      <c r="F85" s="321">
        <f t="shared" si="6"/>
        <v>0</v>
      </c>
      <c r="G85" s="322">
        <f t="shared" si="6"/>
        <v>0</v>
      </c>
      <c r="H85" s="323">
        <f t="shared" si="6"/>
        <v>0</v>
      </c>
      <c r="I85" s="296">
        <f t="shared" si="6"/>
        <v>0</v>
      </c>
      <c r="J85" s="324">
        <f t="shared" si="6"/>
        <v>0</v>
      </c>
      <c r="K85" s="247"/>
      <c r="L85" s="504" t="s">
        <v>81</v>
      </c>
      <c r="M85" s="504"/>
      <c r="N85" s="504"/>
      <c r="O85" s="504"/>
      <c r="P85" s="504"/>
      <c r="Q85" s="504"/>
      <c r="R85" s="504"/>
      <c r="S85" s="82"/>
    </row>
    <row r="86" spans="1:19" ht="18" customHeight="1">
      <c r="A86" s="82"/>
      <c r="B86" s="298"/>
      <c r="C86" s="299">
        <v>0.1</v>
      </c>
      <c r="D86" s="300" t="s">
        <v>119</v>
      </c>
      <c r="E86" s="366">
        <f>$E$26</f>
        <v>0</v>
      </c>
      <c r="F86" s="367"/>
      <c r="G86" s="368" t="s">
        <v>60</v>
      </c>
      <c r="H86" s="369"/>
      <c r="I86" s="457">
        <f>$I$26</f>
        <v>0</v>
      </c>
      <c r="J86" s="458"/>
      <c r="K86" s="247"/>
      <c r="L86" s="325"/>
      <c r="M86" s="325"/>
      <c r="N86" s="325"/>
      <c r="O86" s="325"/>
      <c r="P86" s="325"/>
      <c r="Q86" s="325"/>
      <c r="R86" s="326"/>
      <c r="S86" s="82"/>
    </row>
    <row r="87" spans="1:19" ht="18" customHeight="1">
      <c r="A87" s="82"/>
      <c r="B87" s="302"/>
      <c r="C87" s="303">
        <v>0.08</v>
      </c>
      <c r="D87" s="304" t="s">
        <v>119</v>
      </c>
      <c r="E87" s="359">
        <f>$E$27</f>
        <v>0</v>
      </c>
      <c r="F87" s="360"/>
      <c r="G87" s="361" t="s">
        <v>60</v>
      </c>
      <c r="H87" s="362"/>
      <c r="I87" s="386">
        <f>$I$27</f>
        <v>0</v>
      </c>
      <c r="J87" s="386"/>
      <c r="K87" s="247"/>
      <c r="L87" s="327"/>
      <c r="M87" s="327"/>
      <c r="N87" s="327"/>
      <c r="O87" s="327"/>
      <c r="P87" s="327"/>
      <c r="Q87" s="327"/>
      <c r="R87" s="326"/>
      <c r="S87" s="82"/>
    </row>
    <row r="88" spans="1:19" ht="15" customHeight="1">
      <c r="A88" s="82"/>
      <c r="B88" s="420" t="s">
        <v>111</v>
      </c>
      <c r="C88" s="421"/>
      <c r="D88" s="422"/>
      <c r="E88" s="359">
        <f>$E$28</f>
        <v>0</v>
      </c>
      <c r="F88" s="360"/>
      <c r="G88" s="363" t="s">
        <v>113</v>
      </c>
      <c r="H88" s="364"/>
      <c r="I88" s="386">
        <f>$I$28</f>
        <v>0</v>
      </c>
      <c r="J88" s="386"/>
      <c r="K88" s="247"/>
      <c r="L88" s="327"/>
      <c r="M88" s="327"/>
      <c r="N88" s="327"/>
      <c r="O88" s="327"/>
      <c r="P88" s="327"/>
      <c r="Q88" s="365">
        <f>O61</f>
        <v>45382</v>
      </c>
      <c r="R88" s="365"/>
      <c r="S88" s="82"/>
    </row>
    <row r="89" spans="1:19" ht="15.95" customHeight="1">
      <c r="A89" s="82"/>
      <c r="B89" s="247"/>
      <c r="C89" s="247"/>
      <c r="D89" s="247"/>
      <c r="E89" s="247"/>
      <c r="F89" s="247"/>
      <c r="G89" s="419" t="s">
        <v>82</v>
      </c>
      <c r="H89" s="419"/>
      <c r="I89" s="311">
        <f>F64</f>
        <v>0</v>
      </c>
      <c r="J89" s="403" t="str">
        <f>I67</f>
        <v/>
      </c>
      <c r="K89" s="403"/>
      <c r="L89" s="423" t="str">
        <f>D65</f>
        <v>*必須*　工事名が未入力です</v>
      </c>
      <c r="M89" s="423"/>
      <c r="N89" s="423"/>
      <c r="O89" s="423"/>
      <c r="P89" s="423">
        <f>M64</f>
        <v>0</v>
      </c>
      <c r="Q89" s="423"/>
      <c r="R89" s="423"/>
      <c r="S89" s="82"/>
    </row>
    <row r="90" spans="1:19" ht="31.5" customHeight="1" thickBot="1">
      <c r="A90" s="82"/>
      <c r="B90" s="394" t="s">
        <v>51</v>
      </c>
      <c r="C90" s="394"/>
      <c r="D90" s="394"/>
      <c r="E90" s="394"/>
      <c r="F90" s="400" t="s">
        <v>86</v>
      </c>
      <c r="G90" s="400"/>
      <c r="H90" s="400"/>
      <c r="I90" s="400"/>
      <c r="J90" s="400"/>
      <c r="K90" s="400"/>
      <c r="L90" s="400"/>
      <c r="M90" s="247"/>
      <c r="N90" s="247"/>
      <c r="O90" s="408">
        <f>O61</f>
        <v>45382</v>
      </c>
      <c r="P90" s="408"/>
      <c r="Q90" s="408"/>
      <c r="R90" s="408"/>
      <c r="S90" s="82"/>
    </row>
    <row r="91" spans="1:19" ht="11.45" customHeight="1">
      <c r="A91" s="82"/>
      <c r="B91" s="394"/>
      <c r="C91" s="394"/>
      <c r="D91" s="394"/>
      <c r="E91" s="394"/>
      <c r="F91" s="248"/>
      <c r="G91" s="248"/>
      <c r="H91" s="247"/>
      <c r="I91" s="247"/>
      <c r="J91" s="247"/>
      <c r="K91" s="247"/>
      <c r="L91" s="249"/>
      <c r="M91" s="250"/>
      <c r="N91" s="250"/>
      <c r="O91" s="250"/>
      <c r="P91" s="250"/>
      <c r="Q91" s="251"/>
      <c r="R91" s="252"/>
      <c r="S91" s="82"/>
    </row>
    <row r="92" spans="1:19" ht="21.6" customHeight="1" thickBot="1">
      <c r="A92" s="82"/>
      <c r="B92" s="253"/>
      <c r="C92" s="253"/>
      <c r="D92" s="253"/>
      <c r="E92" s="253"/>
      <c r="F92" s="247"/>
      <c r="G92" s="247"/>
      <c r="H92" s="247"/>
      <c r="I92" s="247"/>
      <c r="J92" s="247"/>
      <c r="K92" s="247"/>
      <c r="L92" s="254" t="s">
        <v>48</v>
      </c>
      <c r="M92" s="409">
        <f>M63</f>
        <v>0</v>
      </c>
      <c r="N92" s="409"/>
      <c r="O92" s="409"/>
      <c r="P92" s="409"/>
      <c r="Q92" s="409"/>
      <c r="R92" s="410"/>
      <c r="S92" s="82"/>
    </row>
    <row r="93" spans="1:19" ht="21.6" customHeight="1" thickBot="1">
      <c r="A93" s="82"/>
      <c r="B93" s="411" t="s">
        <v>45</v>
      </c>
      <c r="C93" s="412"/>
      <c r="D93" s="256" t="str">
        <f>D64</f>
        <v>*必須*　部門が未入力です</v>
      </c>
      <c r="E93" s="255" t="s">
        <v>24</v>
      </c>
      <c r="F93" s="413">
        <f>F64</f>
        <v>0</v>
      </c>
      <c r="G93" s="414"/>
      <c r="H93" s="415"/>
      <c r="I93" s="416"/>
      <c r="J93" s="416"/>
      <c r="K93" s="247"/>
      <c r="L93" s="257" t="s">
        <v>47</v>
      </c>
      <c r="M93" s="417">
        <f>M64</f>
        <v>0</v>
      </c>
      <c r="N93" s="417"/>
      <c r="O93" s="417"/>
      <c r="P93" s="417"/>
      <c r="Q93" s="417"/>
      <c r="R93" s="418"/>
      <c r="S93" s="82"/>
    </row>
    <row r="94" spans="1:19" ht="21.6" customHeight="1">
      <c r="A94" s="82"/>
      <c r="B94" s="404" t="s">
        <v>46</v>
      </c>
      <c r="C94" s="405"/>
      <c r="D94" s="387" t="str">
        <f>D65</f>
        <v>*必須*　工事名が未入力です</v>
      </c>
      <c r="E94" s="387"/>
      <c r="F94" s="387"/>
      <c r="G94" s="387"/>
      <c r="H94" s="387"/>
      <c r="I94" s="387"/>
      <c r="J94" s="388"/>
      <c r="K94" s="247"/>
      <c r="L94" s="257" t="s">
        <v>31</v>
      </c>
      <c r="M94" s="389">
        <f>M65</f>
        <v>0</v>
      </c>
      <c r="N94" s="389"/>
      <c r="O94" s="389"/>
      <c r="P94" s="389"/>
      <c r="Q94" s="389"/>
      <c r="R94" s="315"/>
      <c r="S94" s="82"/>
    </row>
    <row r="95" spans="1:19" ht="21" customHeight="1">
      <c r="A95" s="82"/>
      <c r="B95" s="406" t="s">
        <v>42</v>
      </c>
      <c r="C95" s="407"/>
      <c r="D95" s="397" t="str">
        <f>D66</f>
        <v>*必須*　工事内容が未入力です</v>
      </c>
      <c r="E95" s="398"/>
      <c r="F95" s="398"/>
      <c r="G95" s="398"/>
      <c r="H95" s="398"/>
      <c r="I95" s="398"/>
      <c r="J95" s="399"/>
      <c r="K95" s="247"/>
      <c r="L95" s="257" t="s">
        <v>59</v>
      </c>
      <c r="M95" s="392">
        <f>M66</f>
        <v>0</v>
      </c>
      <c r="N95" s="392"/>
      <c r="O95" s="392"/>
      <c r="P95" s="392"/>
      <c r="Q95" s="392"/>
      <c r="R95" s="393"/>
      <c r="S95" s="82"/>
    </row>
    <row r="96" spans="1:19" ht="21.6" customHeight="1" thickBot="1">
      <c r="A96" s="82"/>
      <c r="B96" s="395" t="s">
        <v>132</v>
      </c>
      <c r="C96" s="396"/>
      <c r="D96" s="328"/>
      <c r="E96" s="317"/>
      <c r="F96" s="317"/>
      <c r="G96" s="329"/>
      <c r="H96" s="259" t="s">
        <v>19</v>
      </c>
      <c r="I96" s="390" t="str">
        <f>$I$37</f>
        <v/>
      </c>
      <c r="J96" s="391"/>
      <c r="K96" s="247"/>
      <c r="L96" s="254" t="s">
        <v>55</v>
      </c>
      <c r="M96" s="401">
        <f>M67</f>
        <v>0</v>
      </c>
      <c r="N96" s="401"/>
      <c r="O96" s="401"/>
      <c r="P96" s="401"/>
      <c r="Q96" s="401"/>
      <c r="R96" s="402"/>
      <c r="S96" s="82"/>
    </row>
    <row r="97" spans="1:19" ht="18" customHeight="1" thickBot="1">
      <c r="A97" s="82"/>
      <c r="B97" s="247"/>
      <c r="C97" s="247"/>
      <c r="D97" s="247"/>
      <c r="E97" s="247"/>
      <c r="F97" s="247"/>
      <c r="G97" s="247"/>
      <c r="H97" s="247"/>
      <c r="I97" s="247"/>
      <c r="J97" s="247"/>
      <c r="K97" s="247"/>
      <c r="L97" s="261"/>
      <c r="M97" s="373"/>
      <c r="N97" s="373"/>
      <c r="O97" s="374" t="s">
        <v>25</v>
      </c>
      <c r="P97" s="375"/>
      <c r="Q97" s="376" t="str">
        <f>IF($Q$8="","",$Q$8)</f>
        <v/>
      </c>
      <c r="R97" s="377"/>
      <c r="S97" s="82"/>
    </row>
    <row r="98" spans="1:19" ht="18.95" customHeight="1" thickBot="1">
      <c r="A98" s="82"/>
      <c r="B98" s="481" t="s">
        <v>72</v>
      </c>
      <c r="C98" s="482"/>
      <c r="D98" s="482"/>
      <c r="E98" s="482"/>
      <c r="F98" s="482"/>
      <c r="G98" s="482"/>
      <c r="H98" s="483">
        <f>$H$9</f>
        <v>0</v>
      </c>
      <c r="I98" s="484"/>
      <c r="J98" s="485"/>
      <c r="K98" s="247"/>
      <c r="L98" s="449" t="s">
        <v>115</v>
      </c>
      <c r="M98" s="450"/>
      <c r="N98" s="262" t="s">
        <v>114</v>
      </c>
      <c r="O98" s="451" t="str">
        <f>IF($O$39="","",$O$39)</f>
        <v/>
      </c>
      <c r="P98" s="451"/>
      <c r="Q98" s="451"/>
      <c r="R98" s="452"/>
      <c r="S98" s="82"/>
    </row>
    <row r="99" spans="1:19" ht="18" customHeight="1">
      <c r="A99" s="82"/>
      <c r="B99" s="263"/>
      <c r="C99" s="247"/>
      <c r="D99" s="247"/>
      <c r="E99" s="495" t="s">
        <v>49</v>
      </c>
      <c r="F99" s="495"/>
      <c r="G99" s="495"/>
      <c r="H99" s="263"/>
      <c r="I99" s="247"/>
      <c r="J99" s="247"/>
      <c r="K99" s="247"/>
      <c r="L99" s="378" t="s">
        <v>30</v>
      </c>
      <c r="M99" s="384"/>
      <c r="N99" s="379"/>
      <c r="O99" s="264" t="s">
        <v>37</v>
      </c>
      <c r="P99" s="383" t="s">
        <v>43</v>
      </c>
      <c r="Q99" s="384"/>
      <c r="R99" s="385"/>
      <c r="S99" s="82"/>
    </row>
    <row r="100" spans="1:19" ht="18" customHeight="1" thickBot="1">
      <c r="A100" s="82"/>
      <c r="B100" s="265" t="s">
        <v>26</v>
      </c>
      <c r="C100" s="502" t="s">
        <v>56</v>
      </c>
      <c r="D100" s="503"/>
      <c r="E100" s="266" t="s">
        <v>57</v>
      </c>
      <c r="F100" s="266" t="s">
        <v>27</v>
      </c>
      <c r="G100" s="266" t="s">
        <v>28</v>
      </c>
      <c r="H100" s="267" t="s">
        <v>29</v>
      </c>
      <c r="I100" s="268" t="s">
        <v>61</v>
      </c>
      <c r="J100" s="269" t="s">
        <v>41</v>
      </c>
      <c r="K100" s="247"/>
      <c r="L100" s="496">
        <f t="shared" ref="L100" si="10">L71</f>
        <v>0</v>
      </c>
      <c r="M100" s="497"/>
      <c r="N100" s="498"/>
      <c r="O100" s="270">
        <f t="shared" ref="O100:P100" si="11">O71</f>
        <v>0</v>
      </c>
      <c r="P100" s="499">
        <f t="shared" si="11"/>
        <v>0</v>
      </c>
      <c r="Q100" s="500"/>
      <c r="R100" s="501"/>
      <c r="S100" s="82"/>
    </row>
    <row r="101" spans="1:19" ht="18" customHeight="1">
      <c r="A101" s="95"/>
      <c r="B101" s="271">
        <f t="shared" ref="B101:C101" si="12">B72</f>
        <v>0</v>
      </c>
      <c r="C101" s="488">
        <f t="shared" si="12"/>
        <v>0</v>
      </c>
      <c r="D101" s="489"/>
      <c r="E101" s="272">
        <f t="shared" ref="E101:J101" si="13">E72</f>
        <v>0</v>
      </c>
      <c r="F101" s="273">
        <f>F72</f>
        <v>0</v>
      </c>
      <c r="G101" s="274">
        <f>G72</f>
        <v>0</v>
      </c>
      <c r="H101" s="275">
        <f t="shared" si="13"/>
        <v>0</v>
      </c>
      <c r="I101" s="276">
        <f t="shared" si="13"/>
        <v>0</v>
      </c>
      <c r="J101" s="277">
        <f t="shared" si="13"/>
        <v>0</v>
      </c>
      <c r="K101" s="247"/>
      <c r="L101" s="378" t="s">
        <v>44</v>
      </c>
      <c r="M101" s="379"/>
      <c r="N101" s="383" t="s">
        <v>54</v>
      </c>
      <c r="O101" s="384"/>
      <c r="P101" s="384"/>
      <c r="Q101" s="384"/>
      <c r="R101" s="385"/>
      <c r="S101" s="82"/>
    </row>
    <row r="102" spans="1:19" ht="18" customHeight="1" thickBot="1">
      <c r="A102" s="95"/>
      <c r="B102" s="278">
        <f t="shared" ref="B102:C102" si="14">B73</f>
        <v>0</v>
      </c>
      <c r="C102" s="459">
        <f t="shared" si="14"/>
        <v>0</v>
      </c>
      <c r="D102" s="460"/>
      <c r="E102" s="279">
        <f t="shared" ref="E102:J102" si="15">E73</f>
        <v>0</v>
      </c>
      <c r="F102" s="280">
        <f t="shared" si="15"/>
        <v>0</v>
      </c>
      <c r="G102" s="281">
        <f t="shared" si="15"/>
        <v>0</v>
      </c>
      <c r="H102" s="282">
        <f t="shared" si="15"/>
        <v>0</v>
      </c>
      <c r="I102" s="276">
        <f t="shared" si="15"/>
        <v>0</v>
      </c>
      <c r="J102" s="318">
        <f t="shared" si="15"/>
        <v>0</v>
      </c>
      <c r="K102" s="247"/>
      <c r="L102" s="490">
        <f t="shared" ref="L102" si="16">L73</f>
        <v>0</v>
      </c>
      <c r="M102" s="491"/>
      <c r="N102" s="492">
        <f t="shared" ref="N102" si="17">N73</f>
        <v>0</v>
      </c>
      <c r="O102" s="493"/>
      <c r="P102" s="493"/>
      <c r="Q102" s="493"/>
      <c r="R102" s="494"/>
      <c r="S102" s="82"/>
    </row>
    <row r="103" spans="1:19" ht="18" customHeight="1">
      <c r="A103" s="95"/>
      <c r="B103" s="278">
        <f t="shared" ref="B103:C103" si="18">B74</f>
        <v>0</v>
      </c>
      <c r="C103" s="459">
        <f t="shared" si="18"/>
        <v>0</v>
      </c>
      <c r="D103" s="460"/>
      <c r="E103" s="279">
        <f t="shared" ref="E103:J103" si="19">E74</f>
        <v>0</v>
      </c>
      <c r="F103" s="280">
        <f t="shared" si="19"/>
        <v>0</v>
      </c>
      <c r="G103" s="281">
        <f t="shared" si="19"/>
        <v>0</v>
      </c>
      <c r="H103" s="282">
        <f t="shared" si="19"/>
        <v>0</v>
      </c>
      <c r="I103" s="276">
        <f t="shared" si="19"/>
        <v>0</v>
      </c>
      <c r="J103" s="318">
        <f t="shared" si="19"/>
        <v>0</v>
      </c>
      <c r="K103" s="247"/>
      <c r="L103" s="247"/>
      <c r="M103" s="247"/>
      <c r="N103" s="247"/>
      <c r="O103" s="247"/>
      <c r="P103" s="247"/>
      <c r="Q103" s="247"/>
      <c r="R103" s="247"/>
      <c r="S103" s="82"/>
    </row>
    <row r="104" spans="1:19" ht="18" customHeight="1">
      <c r="A104" s="95"/>
      <c r="B104" s="278">
        <f t="shared" ref="B104:C104" si="20">B75</f>
        <v>0</v>
      </c>
      <c r="C104" s="459">
        <f t="shared" si="20"/>
        <v>0</v>
      </c>
      <c r="D104" s="460"/>
      <c r="E104" s="279">
        <f>E75</f>
        <v>0</v>
      </c>
      <c r="F104" s="284">
        <f t="shared" ref="F104:J104" si="21">F75</f>
        <v>0</v>
      </c>
      <c r="G104" s="281">
        <f t="shared" si="21"/>
        <v>0</v>
      </c>
      <c r="H104" s="282">
        <f t="shared" si="21"/>
        <v>0</v>
      </c>
      <c r="I104" s="276">
        <f t="shared" si="21"/>
        <v>0</v>
      </c>
      <c r="J104" s="318">
        <f t="shared" si="21"/>
        <v>0</v>
      </c>
      <c r="K104" s="247"/>
      <c r="L104" s="285"/>
      <c r="M104" s="486" t="s">
        <v>38</v>
      </c>
      <c r="N104" s="486"/>
      <c r="O104" s="487" t="s">
        <v>60</v>
      </c>
      <c r="P104" s="487"/>
      <c r="Q104" s="487" t="s">
        <v>39</v>
      </c>
      <c r="R104" s="487"/>
      <c r="S104" s="82"/>
    </row>
    <row r="105" spans="1:19" ht="18" customHeight="1">
      <c r="A105" s="95"/>
      <c r="B105" s="278">
        <f t="shared" ref="B105:C105" si="22">B76</f>
        <v>0</v>
      </c>
      <c r="C105" s="459">
        <f t="shared" si="22"/>
        <v>0</v>
      </c>
      <c r="D105" s="460"/>
      <c r="E105" s="279">
        <f t="shared" ref="E105:J105" si="23">E76</f>
        <v>0</v>
      </c>
      <c r="F105" s="280">
        <f t="shared" si="23"/>
        <v>0</v>
      </c>
      <c r="G105" s="281">
        <f t="shared" si="23"/>
        <v>0</v>
      </c>
      <c r="H105" s="282">
        <f t="shared" si="23"/>
        <v>0</v>
      </c>
      <c r="I105" s="276">
        <f t="shared" si="23"/>
        <v>0</v>
      </c>
      <c r="J105" s="318">
        <f t="shared" si="23"/>
        <v>0</v>
      </c>
      <c r="K105" s="247"/>
      <c r="L105" s="286" t="s">
        <v>32</v>
      </c>
      <c r="M105" s="381" t="str">
        <f>M76</f>
        <v/>
      </c>
      <c r="N105" s="382"/>
      <c r="O105" s="480" t="str">
        <f t="shared" ref="O105" si="24">O76</f>
        <v/>
      </c>
      <c r="P105" s="382"/>
      <c r="Q105" s="381" t="str">
        <f t="shared" ref="Q105" si="25">Q76</f>
        <v/>
      </c>
      <c r="R105" s="382"/>
      <c r="S105" s="82"/>
    </row>
    <row r="106" spans="1:19" ht="18" customHeight="1" thickBot="1">
      <c r="A106" s="95"/>
      <c r="B106" s="278">
        <f t="shared" ref="B106:C106" si="26">B77</f>
        <v>0</v>
      </c>
      <c r="C106" s="459">
        <f t="shared" si="26"/>
        <v>0</v>
      </c>
      <c r="D106" s="460"/>
      <c r="E106" s="279">
        <f t="shared" ref="E106:J106" si="27">E77</f>
        <v>0</v>
      </c>
      <c r="F106" s="280">
        <f t="shared" si="27"/>
        <v>0</v>
      </c>
      <c r="G106" s="281">
        <f t="shared" si="27"/>
        <v>0</v>
      </c>
      <c r="H106" s="282">
        <f t="shared" si="27"/>
        <v>0</v>
      </c>
      <c r="I106" s="276">
        <f t="shared" si="27"/>
        <v>0</v>
      </c>
      <c r="J106" s="318">
        <f t="shared" si="27"/>
        <v>0</v>
      </c>
      <c r="K106" s="247"/>
      <c r="L106" s="330" t="s">
        <v>33</v>
      </c>
      <c r="M106" s="477" t="str">
        <f t="shared" ref="M106" si="28">M77</f>
        <v/>
      </c>
      <c r="N106" s="478"/>
      <c r="O106" s="479" t="str">
        <f t="shared" ref="O106" si="29">O77</f>
        <v/>
      </c>
      <c r="P106" s="478"/>
      <c r="Q106" s="477" t="str">
        <f t="shared" ref="Q106" si="30">Q77</f>
        <v/>
      </c>
      <c r="R106" s="478"/>
      <c r="S106" s="82"/>
    </row>
    <row r="107" spans="1:19" ht="18" customHeight="1" thickBot="1">
      <c r="A107" s="95"/>
      <c r="B107" s="278">
        <f t="shared" ref="B107:C107" si="31">B78</f>
        <v>0</v>
      </c>
      <c r="C107" s="459">
        <f t="shared" si="31"/>
        <v>0</v>
      </c>
      <c r="D107" s="460"/>
      <c r="E107" s="279">
        <f t="shared" ref="E107:J107" si="32">E78</f>
        <v>0</v>
      </c>
      <c r="F107" s="280">
        <f t="shared" si="32"/>
        <v>0</v>
      </c>
      <c r="G107" s="281">
        <f t="shared" si="32"/>
        <v>0</v>
      </c>
      <c r="H107" s="282">
        <f t="shared" si="32"/>
        <v>0</v>
      </c>
      <c r="I107" s="276">
        <f t="shared" si="32"/>
        <v>0</v>
      </c>
      <c r="J107" s="318">
        <f t="shared" si="32"/>
        <v>0</v>
      </c>
      <c r="K107" s="247"/>
      <c r="L107" s="331" t="s">
        <v>34</v>
      </c>
      <c r="M107" s="471">
        <f t="shared" ref="M107" si="33">M78</f>
        <v>0</v>
      </c>
      <c r="N107" s="471"/>
      <c r="O107" s="472">
        <f t="shared" ref="O107" si="34">O78</f>
        <v>0</v>
      </c>
      <c r="P107" s="471"/>
      <c r="Q107" s="471">
        <f t="shared" ref="Q107" si="35">Q78</f>
        <v>0</v>
      </c>
      <c r="R107" s="473"/>
      <c r="S107" s="82"/>
    </row>
    <row r="108" spans="1:19" ht="18" customHeight="1" thickBot="1">
      <c r="A108" s="95"/>
      <c r="B108" s="278">
        <f t="shared" ref="B108:C108" si="36">B79</f>
        <v>0</v>
      </c>
      <c r="C108" s="459">
        <f t="shared" si="36"/>
        <v>0</v>
      </c>
      <c r="D108" s="460"/>
      <c r="E108" s="279">
        <f t="shared" ref="E108:J108" si="37">E79</f>
        <v>0</v>
      </c>
      <c r="F108" s="280">
        <f t="shared" si="37"/>
        <v>0</v>
      </c>
      <c r="G108" s="281">
        <f t="shared" si="37"/>
        <v>0</v>
      </c>
      <c r="H108" s="282">
        <f t="shared" si="37"/>
        <v>0</v>
      </c>
      <c r="I108" s="276">
        <f t="shared" si="37"/>
        <v>0</v>
      </c>
      <c r="J108" s="318">
        <f t="shared" si="37"/>
        <v>0</v>
      </c>
      <c r="K108" s="247"/>
      <c r="L108" s="332" t="s">
        <v>35</v>
      </c>
      <c r="M108" s="474" t="str">
        <f t="shared" ref="M108" si="38">M79</f>
        <v/>
      </c>
      <c r="N108" s="474"/>
      <c r="O108" s="475" t="str">
        <f t="shared" ref="O108" si="39">O79</f>
        <v/>
      </c>
      <c r="P108" s="476"/>
      <c r="Q108" s="476" t="str">
        <f t="shared" ref="Q108" si="40">Q79</f>
        <v/>
      </c>
      <c r="R108" s="476"/>
      <c r="S108" s="82"/>
    </row>
    <row r="109" spans="1:19" ht="18" customHeight="1" thickBot="1">
      <c r="A109" s="95"/>
      <c r="B109" s="278">
        <f t="shared" ref="B109:C109" si="41">B80</f>
        <v>0</v>
      </c>
      <c r="C109" s="459">
        <f t="shared" si="41"/>
        <v>0</v>
      </c>
      <c r="D109" s="460"/>
      <c r="E109" s="279">
        <f t="shared" ref="E109:J109" si="42">E80</f>
        <v>0</v>
      </c>
      <c r="F109" s="280">
        <f t="shared" si="42"/>
        <v>0</v>
      </c>
      <c r="G109" s="281">
        <f t="shared" si="42"/>
        <v>0</v>
      </c>
      <c r="H109" s="282">
        <f t="shared" si="42"/>
        <v>0</v>
      </c>
      <c r="I109" s="276">
        <f t="shared" si="42"/>
        <v>0</v>
      </c>
      <c r="J109" s="318">
        <f t="shared" si="42"/>
        <v>0</v>
      </c>
      <c r="K109" s="247"/>
      <c r="L109" s="333" t="s">
        <v>58</v>
      </c>
      <c r="M109" s="370">
        <f t="shared" ref="M109" si="43">M80</f>
        <v>0</v>
      </c>
      <c r="N109" s="370"/>
      <c r="O109" s="371">
        <f t="shared" ref="O109" si="44">O80</f>
        <v>0</v>
      </c>
      <c r="P109" s="370"/>
      <c r="Q109" s="370">
        <f t="shared" ref="Q109" si="45">Q80</f>
        <v>0</v>
      </c>
      <c r="R109" s="372"/>
      <c r="S109" s="82"/>
    </row>
    <row r="110" spans="1:19" ht="18" customHeight="1">
      <c r="A110" s="95"/>
      <c r="B110" s="278">
        <f t="shared" ref="B110:C110" si="46">B81</f>
        <v>0</v>
      </c>
      <c r="C110" s="459">
        <f t="shared" si="46"/>
        <v>0</v>
      </c>
      <c r="D110" s="460"/>
      <c r="E110" s="279">
        <f t="shared" ref="E110:J110" si="47">E81</f>
        <v>0</v>
      </c>
      <c r="F110" s="280">
        <f t="shared" si="47"/>
        <v>0</v>
      </c>
      <c r="G110" s="281">
        <f t="shared" si="47"/>
        <v>0</v>
      </c>
      <c r="H110" s="282">
        <f t="shared" si="47"/>
        <v>0</v>
      </c>
      <c r="I110" s="276">
        <f t="shared" si="47"/>
        <v>0</v>
      </c>
      <c r="J110" s="318">
        <f t="shared" si="47"/>
        <v>0</v>
      </c>
      <c r="K110" s="247"/>
      <c r="L110" s="334" t="s">
        <v>36</v>
      </c>
      <c r="M110" s="469" t="str">
        <f t="shared" ref="M110" si="48">M81</f>
        <v/>
      </c>
      <c r="N110" s="469"/>
      <c r="O110" s="470" t="str">
        <f t="shared" ref="O110" si="49">O81</f>
        <v/>
      </c>
      <c r="P110" s="469"/>
      <c r="Q110" s="469" t="str">
        <f t="shared" ref="Q110" si="50">Q81</f>
        <v/>
      </c>
      <c r="R110" s="469"/>
      <c r="S110" s="82"/>
    </row>
    <row r="111" spans="1:19" ht="18" customHeight="1">
      <c r="A111" s="95"/>
      <c r="B111" s="278">
        <f t="shared" ref="B111:C111" si="51">B82</f>
        <v>0</v>
      </c>
      <c r="C111" s="459">
        <f t="shared" si="51"/>
        <v>0</v>
      </c>
      <c r="D111" s="460"/>
      <c r="E111" s="279">
        <f t="shared" ref="E111:J111" si="52">E82</f>
        <v>0</v>
      </c>
      <c r="F111" s="284">
        <f t="shared" si="52"/>
        <v>0</v>
      </c>
      <c r="G111" s="281">
        <f t="shared" si="52"/>
        <v>0</v>
      </c>
      <c r="H111" s="282">
        <f t="shared" si="52"/>
        <v>0</v>
      </c>
      <c r="I111" s="276">
        <f t="shared" si="52"/>
        <v>0</v>
      </c>
      <c r="J111" s="318">
        <f t="shared" si="52"/>
        <v>0</v>
      </c>
      <c r="K111" s="247"/>
      <c r="L111" s="247"/>
      <c r="M111" s="289"/>
      <c r="N111" s="289"/>
      <c r="O111" s="289"/>
      <c r="P111" s="289"/>
      <c r="Q111" s="289"/>
      <c r="R111" s="289"/>
      <c r="S111" s="82"/>
    </row>
    <row r="112" spans="1:19" ht="18" customHeight="1">
      <c r="A112" s="95"/>
      <c r="B112" s="278">
        <f t="shared" ref="B112:C112" si="53">B83</f>
        <v>0</v>
      </c>
      <c r="C112" s="459">
        <f t="shared" si="53"/>
        <v>0</v>
      </c>
      <c r="D112" s="460"/>
      <c r="E112" s="279">
        <f t="shared" ref="E112:J112" si="54">E83</f>
        <v>0</v>
      </c>
      <c r="F112" s="284">
        <f t="shared" si="54"/>
        <v>0</v>
      </c>
      <c r="G112" s="281">
        <f t="shared" si="54"/>
        <v>0</v>
      </c>
      <c r="H112" s="282">
        <f t="shared" si="54"/>
        <v>0</v>
      </c>
      <c r="I112" s="276">
        <f t="shared" si="54"/>
        <v>0</v>
      </c>
      <c r="J112" s="318">
        <f t="shared" si="54"/>
        <v>0</v>
      </c>
      <c r="K112" s="247"/>
      <c r="L112" s="290" t="s">
        <v>63</v>
      </c>
      <c r="M112" s="467" t="str">
        <f t="shared" ref="M112:Q112" si="55">M83</f>
        <v/>
      </c>
      <c r="N112" s="468"/>
      <c r="O112" s="381" t="str">
        <f t="shared" si="55"/>
        <v/>
      </c>
      <c r="P112" s="382"/>
      <c r="Q112" s="381" t="str">
        <f t="shared" si="55"/>
        <v/>
      </c>
      <c r="R112" s="382"/>
      <c r="S112" s="82"/>
    </row>
    <row r="113" spans="1:19" ht="18" customHeight="1">
      <c r="A113" s="95"/>
      <c r="B113" s="278">
        <f t="shared" ref="B113:C113" si="56">B84</f>
        <v>0</v>
      </c>
      <c r="C113" s="459">
        <f t="shared" si="56"/>
        <v>0</v>
      </c>
      <c r="D113" s="460"/>
      <c r="E113" s="279">
        <f t="shared" ref="E113:J113" si="57">E84</f>
        <v>0</v>
      </c>
      <c r="F113" s="280">
        <f t="shared" si="57"/>
        <v>0</v>
      </c>
      <c r="G113" s="281">
        <f t="shared" si="57"/>
        <v>0</v>
      </c>
      <c r="H113" s="282">
        <f t="shared" si="57"/>
        <v>0</v>
      </c>
      <c r="I113" s="276">
        <f t="shared" si="57"/>
        <v>0</v>
      </c>
      <c r="J113" s="318">
        <f t="shared" si="57"/>
        <v>0</v>
      </c>
      <c r="K113" s="247"/>
      <c r="L113" s="290" t="s">
        <v>62</v>
      </c>
      <c r="M113" s="461">
        <v>0</v>
      </c>
      <c r="N113" s="461"/>
      <c r="O113" s="380"/>
      <c r="P113" s="380"/>
      <c r="Q113" s="380"/>
      <c r="R113" s="380"/>
      <c r="S113" s="82"/>
    </row>
    <row r="114" spans="1:19" ht="18" customHeight="1" thickBot="1">
      <c r="A114" s="95"/>
      <c r="B114" s="319">
        <f t="shared" ref="B114:C114" si="58">B85</f>
        <v>0</v>
      </c>
      <c r="C114" s="455">
        <f t="shared" si="58"/>
        <v>0</v>
      </c>
      <c r="D114" s="456"/>
      <c r="E114" s="320">
        <f t="shared" ref="E114:J114" si="59">E85</f>
        <v>0</v>
      </c>
      <c r="F114" s="321">
        <f t="shared" si="59"/>
        <v>0</v>
      </c>
      <c r="G114" s="281">
        <f t="shared" si="59"/>
        <v>0</v>
      </c>
      <c r="H114" s="323">
        <f t="shared" si="59"/>
        <v>0</v>
      </c>
      <c r="I114" s="296">
        <f t="shared" si="59"/>
        <v>0</v>
      </c>
      <c r="J114" s="324">
        <f t="shared" si="59"/>
        <v>0</v>
      </c>
      <c r="K114" s="247"/>
      <c r="L114" s="335"/>
      <c r="M114" s="335"/>
      <c r="N114" s="463"/>
      <c r="O114" s="463"/>
      <c r="P114" s="463"/>
      <c r="Q114" s="463"/>
      <c r="R114" s="463"/>
      <c r="S114" s="82"/>
    </row>
    <row r="115" spans="1:19" ht="18" customHeight="1">
      <c r="A115" s="82"/>
      <c r="B115" s="298"/>
      <c r="C115" s="299">
        <v>0.1</v>
      </c>
      <c r="D115" s="300" t="s">
        <v>119</v>
      </c>
      <c r="E115" s="366">
        <f>$E$26</f>
        <v>0</v>
      </c>
      <c r="F115" s="367"/>
      <c r="G115" s="368" t="s">
        <v>60</v>
      </c>
      <c r="H115" s="369"/>
      <c r="I115" s="457">
        <f>$I$26</f>
        <v>0</v>
      </c>
      <c r="J115" s="458"/>
      <c r="K115" s="247"/>
      <c r="L115" s="336"/>
      <c r="M115" s="336"/>
      <c r="N115" s="463"/>
      <c r="O115" s="463"/>
      <c r="P115" s="463"/>
      <c r="Q115" s="463"/>
      <c r="R115" s="463"/>
      <c r="S115" s="82"/>
    </row>
    <row r="116" spans="1:19" ht="18" customHeight="1">
      <c r="A116" s="82"/>
      <c r="B116" s="302"/>
      <c r="C116" s="303">
        <v>0.08</v>
      </c>
      <c r="D116" s="304" t="s">
        <v>119</v>
      </c>
      <c r="E116" s="359">
        <f>$E$27</f>
        <v>0</v>
      </c>
      <c r="F116" s="360"/>
      <c r="G116" s="361" t="s">
        <v>60</v>
      </c>
      <c r="H116" s="362"/>
      <c r="I116" s="386">
        <f>$I$27</f>
        <v>0</v>
      </c>
      <c r="J116" s="386"/>
      <c r="K116" s="247"/>
      <c r="L116" s="327"/>
      <c r="M116" s="327"/>
      <c r="N116" s="464">
        <f>O90</f>
        <v>45382</v>
      </c>
      <c r="O116" s="465"/>
      <c r="P116" s="465"/>
      <c r="Q116" s="465"/>
      <c r="R116" s="465"/>
    </row>
    <row r="117" spans="1:19" ht="18" customHeight="1">
      <c r="A117" s="82"/>
      <c r="B117" s="420" t="s">
        <v>111</v>
      </c>
      <c r="C117" s="421"/>
      <c r="D117" s="422"/>
      <c r="E117" s="359">
        <f>$E$28</f>
        <v>0</v>
      </c>
      <c r="F117" s="360"/>
      <c r="G117" s="363" t="s">
        <v>113</v>
      </c>
      <c r="H117" s="364"/>
      <c r="I117" s="386">
        <f>$I$28</f>
        <v>0</v>
      </c>
      <c r="J117" s="386"/>
      <c r="K117" s="312"/>
      <c r="L117" s="337"/>
      <c r="M117" s="337"/>
      <c r="N117" s="466" t="str">
        <f>D95</f>
        <v>*必須*　工事内容が未入力です</v>
      </c>
      <c r="O117" s="466"/>
      <c r="P117" s="466"/>
      <c r="Q117" s="466"/>
      <c r="R117" s="466"/>
    </row>
    <row r="118" spans="1:19" ht="14.1" customHeight="1">
      <c r="A118" s="82"/>
      <c r="B118" s="453"/>
      <c r="C118" s="454"/>
      <c r="D118" s="454"/>
      <c r="E118" s="247"/>
      <c r="F118" s="247"/>
      <c r="G118" s="419" t="s">
        <v>83</v>
      </c>
      <c r="H118" s="419"/>
      <c r="I118" s="311">
        <f>F93</f>
        <v>0</v>
      </c>
      <c r="J118" s="403" t="str">
        <f>I96</f>
        <v/>
      </c>
      <c r="K118" s="403"/>
      <c r="L118" s="423" t="str">
        <f>D94</f>
        <v>*必須*　工事名が未入力です</v>
      </c>
      <c r="M118" s="423"/>
      <c r="N118" s="423"/>
      <c r="O118" s="423"/>
      <c r="P118" s="462">
        <f>M93</f>
        <v>0</v>
      </c>
      <c r="Q118" s="462"/>
      <c r="R118" s="462"/>
    </row>
  </sheetData>
  <sheetProtection algorithmName="SHA-512" hashValue="659uWl/NAa3UIeGfSIYos68tc6PXUC1M/E5mkCWiSJSVclO33GoMCgfAs4eriijOlCwaE91vUbkzaE7y/eH4fg==" saltValue="aO5/PCD6bYmyeljlf0PrRA==" spinCount="100000" sheet="1" objects="1" scenarios="1"/>
  <mergeCells count="367">
    <mergeCell ref="O31:R31"/>
    <mergeCell ref="M33:R33"/>
    <mergeCell ref="B34:C34"/>
    <mergeCell ref="F31:L31"/>
    <mergeCell ref="L26:R26"/>
    <mergeCell ref="L27:R28"/>
    <mergeCell ref="J118:K118"/>
    <mergeCell ref="G27:H27"/>
    <mergeCell ref="G28:H28"/>
    <mergeCell ref="E26:F26"/>
    <mergeCell ref="E27:F27"/>
    <mergeCell ref="E28:F28"/>
    <mergeCell ref="E40:G40"/>
    <mergeCell ref="L41:N41"/>
    <mergeCell ref="P41:R41"/>
    <mergeCell ref="M37:R37"/>
    <mergeCell ref="B39:G39"/>
    <mergeCell ref="H39:J39"/>
    <mergeCell ref="M38:N38"/>
    <mergeCell ref="O38:P38"/>
    <mergeCell ref="Q38:R38"/>
    <mergeCell ref="B28:D28"/>
    <mergeCell ref="I28:J28"/>
    <mergeCell ref="I27:J27"/>
    <mergeCell ref="B31:E32"/>
    <mergeCell ref="C20:D20"/>
    <mergeCell ref="C16:D16"/>
    <mergeCell ref="C22:D22"/>
    <mergeCell ref="C21:D21"/>
    <mergeCell ref="I26:J26"/>
    <mergeCell ref="G26:H26"/>
    <mergeCell ref="C25:D25"/>
    <mergeCell ref="C24:D24"/>
    <mergeCell ref="C23:D23"/>
    <mergeCell ref="C17:D17"/>
    <mergeCell ref="M17:N17"/>
    <mergeCell ref="M18:N18"/>
    <mergeCell ref="M16:N16"/>
    <mergeCell ref="Q17:R17"/>
    <mergeCell ref="Q18:R18"/>
    <mergeCell ref="Q16:R16"/>
    <mergeCell ref="C15:D15"/>
    <mergeCell ref="C18:D18"/>
    <mergeCell ref="C19:D19"/>
    <mergeCell ref="Q19:R19"/>
    <mergeCell ref="O17:P17"/>
    <mergeCell ref="F1:L1"/>
    <mergeCell ref="B1:E2"/>
    <mergeCell ref="I7:J7"/>
    <mergeCell ref="D5:J5"/>
    <mergeCell ref="H9:J9"/>
    <mergeCell ref="M3:R3"/>
    <mergeCell ref="M7:R7"/>
    <mergeCell ref="M6:R6"/>
    <mergeCell ref="M5:Q5"/>
    <mergeCell ref="O1:R1"/>
    <mergeCell ref="F4:H4"/>
    <mergeCell ref="B5:C5"/>
    <mergeCell ref="B4:C4"/>
    <mergeCell ref="M4:R4"/>
    <mergeCell ref="I4:J4"/>
    <mergeCell ref="B9:G9"/>
    <mergeCell ref="B7:C7"/>
    <mergeCell ref="D6:J6"/>
    <mergeCell ref="E10:G10"/>
    <mergeCell ref="B6:C6"/>
    <mergeCell ref="P11:R11"/>
    <mergeCell ref="L11:N11"/>
    <mergeCell ref="Q15:R15"/>
    <mergeCell ref="C11:D11"/>
    <mergeCell ref="C13:D13"/>
    <mergeCell ref="L12:M12"/>
    <mergeCell ref="L10:N10"/>
    <mergeCell ref="O15:P15"/>
    <mergeCell ref="N12:R12"/>
    <mergeCell ref="N13:R13"/>
    <mergeCell ref="L13:M13"/>
    <mergeCell ref="M15:N15"/>
    <mergeCell ref="C12:D12"/>
    <mergeCell ref="C14:D14"/>
    <mergeCell ref="M34:R34"/>
    <mergeCell ref="C41:D41"/>
    <mergeCell ref="L39:M39"/>
    <mergeCell ref="O39:R39"/>
    <mergeCell ref="L40:N40"/>
    <mergeCell ref="P40:R40"/>
    <mergeCell ref="M35:Q35"/>
    <mergeCell ref="B36:C36"/>
    <mergeCell ref="I37:J37"/>
    <mergeCell ref="M36:R36"/>
    <mergeCell ref="B37:C37"/>
    <mergeCell ref="D36:J36"/>
    <mergeCell ref="F34:H34"/>
    <mergeCell ref="I34:J34"/>
    <mergeCell ref="B35:C35"/>
    <mergeCell ref="D35:J35"/>
    <mergeCell ref="C42:D42"/>
    <mergeCell ref="L43:M43"/>
    <mergeCell ref="N43:R43"/>
    <mergeCell ref="C47:D47"/>
    <mergeCell ref="M48:N48"/>
    <mergeCell ref="O48:P48"/>
    <mergeCell ref="Q48:R48"/>
    <mergeCell ref="C43:D43"/>
    <mergeCell ref="C44:D44"/>
    <mergeCell ref="C48:D48"/>
    <mergeCell ref="C45:D45"/>
    <mergeCell ref="M46:N46"/>
    <mergeCell ref="O46:P46"/>
    <mergeCell ref="Q46:R46"/>
    <mergeCell ref="C46:D46"/>
    <mergeCell ref="M47:N47"/>
    <mergeCell ref="O47:P47"/>
    <mergeCell ref="Q47:R47"/>
    <mergeCell ref="L42:M42"/>
    <mergeCell ref="N42:R42"/>
    <mergeCell ref="M45:N45"/>
    <mergeCell ref="O45:P45"/>
    <mergeCell ref="Q45:R45"/>
    <mergeCell ref="C51:D51"/>
    <mergeCell ref="C52:D52"/>
    <mergeCell ref="M53:N53"/>
    <mergeCell ref="O53:P53"/>
    <mergeCell ref="Q53:R53"/>
    <mergeCell ref="C49:D49"/>
    <mergeCell ref="M50:N50"/>
    <mergeCell ref="O50:P50"/>
    <mergeCell ref="Q50:R50"/>
    <mergeCell ref="C50:D50"/>
    <mergeCell ref="M51:N51"/>
    <mergeCell ref="O51:P51"/>
    <mergeCell ref="Q51:R51"/>
    <mergeCell ref="M49:N49"/>
    <mergeCell ref="O49:P49"/>
    <mergeCell ref="Q49:R49"/>
    <mergeCell ref="C55:D55"/>
    <mergeCell ref="L56:O56"/>
    <mergeCell ref="Q56:R56"/>
    <mergeCell ref="I56:J56"/>
    <mergeCell ref="L57:M57"/>
    <mergeCell ref="N57:Q57"/>
    <mergeCell ref="C53:D53"/>
    <mergeCell ref="M54:N54"/>
    <mergeCell ref="O54:P54"/>
    <mergeCell ref="Q54:R54"/>
    <mergeCell ref="C54:D54"/>
    <mergeCell ref="L55:R55"/>
    <mergeCell ref="E56:F56"/>
    <mergeCell ref="G56:H56"/>
    <mergeCell ref="E57:F57"/>
    <mergeCell ref="G57:H57"/>
    <mergeCell ref="I57:J57"/>
    <mergeCell ref="L58:M59"/>
    <mergeCell ref="N58:Q59"/>
    <mergeCell ref="R58:R59"/>
    <mergeCell ref="B65:C65"/>
    <mergeCell ref="D65:J65"/>
    <mergeCell ref="M65:Q65"/>
    <mergeCell ref="E58:F58"/>
    <mergeCell ref="G58:H58"/>
    <mergeCell ref="P60:R60"/>
    <mergeCell ref="L60:O60"/>
    <mergeCell ref="B61:E62"/>
    <mergeCell ref="O61:R61"/>
    <mergeCell ref="M63:R63"/>
    <mergeCell ref="B64:C64"/>
    <mergeCell ref="F64:H64"/>
    <mergeCell ref="I64:J64"/>
    <mergeCell ref="M64:R64"/>
    <mergeCell ref="B58:D58"/>
    <mergeCell ref="I58:J58"/>
    <mergeCell ref="F61:L61"/>
    <mergeCell ref="J60:K60"/>
    <mergeCell ref="M67:R67"/>
    <mergeCell ref="B69:G69"/>
    <mergeCell ref="H69:J69"/>
    <mergeCell ref="M68:N68"/>
    <mergeCell ref="O68:P68"/>
    <mergeCell ref="Q68:R68"/>
    <mergeCell ref="L70:N70"/>
    <mergeCell ref="P70:R70"/>
    <mergeCell ref="B66:C66"/>
    <mergeCell ref="I67:J67"/>
    <mergeCell ref="M66:R66"/>
    <mergeCell ref="B67:C67"/>
    <mergeCell ref="D66:J66"/>
    <mergeCell ref="L69:M69"/>
    <mergeCell ref="O69:R69"/>
    <mergeCell ref="C71:D71"/>
    <mergeCell ref="L72:M72"/>
    <mergeCell ref="N72:R72"/>
    <mergeCell ref="C72:D72"/>
    <mergeCell ref="L73:M73"/>
    <mergeCell ref="N73:R73"/>
    <mergeCell ref="E70:G70"/>
    <mergeCell ref="L71:N71"/>
    <mergeCell ref="P71:R71"/>
    <mergeCell ref="C75:D75"/>
    <mergeCell ref="M76:N76"/>
    <mergeCell ref="O76:P76"/>
    <mergeCell ref="Q76:R76"/>
    <mergeCell ref="C76:D76"/>
    <mergeCell ref="M77:N77"/>
    <mergeCell ref="O77:P77"/>
    <mergeCell ref="Q77:R77"/>
    <mergeCell ref="C73:D73"/>
    <mergeCell ref="C74:D74"/>
    <mergeCell ref="M75:N75"/>
    <mergeCell ref="O75:P75"/>
    <mergeCell ref="Q75:R75"/>
    <mergeCell ref="C79:D79"/>
    <mergeCell ref="M80:N80"/>
    <mergeCell ref="O80:P80"/>
    <mergeCell ref="Q80:R80"/>
    <mergeCell ref="C80:D80"/>
    <mergeCell ref="M81:N81"/>
    <mergeCell ref="O81:P81"/>
    <mergeCell ref="Q81:R81"/>
    <mergeCell ref="C77:D77"/>
    <mergeCell ref="M78:N78"/>
    <mergeCell ref="O78:P78"/>
    <mergeCell ref="Q78:R78"/>
    <mergeCell ref="C78:D78"/>
    <mergeCell ref="M79:N79"/>
    <mergeCell ref="O79:P79"/>
    <mergeCell ref="Q79:R79"/>
    <mergeCell ref="C85:D85"/>
    <mergeCell ref="I86:J86"/>
    <mergeCell ref="C83:D83"/>
    <mergeCell ref="M84:N84"/>
    <mergeCell ref="O84:P84"/>
    <mergeCell ref="Q84:R84"/>
    <mergeCell ref="C84:D84"/>
    <mergeCell ref="L85:R85"/>
    <mergeCell ref="C81:D81"/>
    <mergeCell ref="C82:D82"/>
    <mergeCell ref="M83:N83"/>
    <mergeCell ref="O83:P83"/>
    <mergeCell ref="Q83:R83"/>
    <mergeCell ref="E86:F86"/>
    <mergeCell ref="G86:H86"/>
    <mergeCell ref="C105:D105"/>
    <mergeCell ref="M106:N106"/>
    <mergeCell ref="O106:P106"/>
    <mergeCell ref="Q106:R106"/>
    <mergeCell ref="C104:D104"/>
    <mergeCell ref="M105:N105"/>
    <mergeCell ref="O105:P105"/>
    <mergeCell ref="Q105:R105"/>
    <mergeCell ref="B98:G98"/>
    <mergeCell ref="H98:J98"/>
    <mergeCell ref="C102:D102"/>
    <mergeCell ref="C103:D103"/>
    <mergeCell ref="M104:N104"/>
    <mergeCell ref="O104:P104"/>
    <mergeCell ref="Q104:R104"/>
    <mergeCell ref="C101:D101"/>
    <mergeCell ref="L102:M102"/>
    <mergeCell ref="N102:R102"/>
    <mergeCell ref="L99:N99"/>
    <mergeCell ref="P99:R99"/>
    <mergeCell ref="E99:G99"/>
    <mergeCell ref="L100:N100"/>
    <mergeCell ref="P100:R100"/>
    <mergeCell ref="C100:D100"/>
    <mergeCell ref="M112:N112"/>
    <mergeCell ref="C108:D108"/>
    <mergeCell ref="E116:F116"/>
    <mergeCell ref="G116:H116"/>
    <mergeCell ref="C109:D109"/>
    <mergeCell ref="M110:N110"/>
    <mergeCell ref="O110:P110"/>
    <mergeCell ref="Q110:R110"/>
    <mergeCell ref="C106:D106"/>
    <mergeCell ref="M107:N107"/>
    <mergeCell ref="O107:P107"/>
    <mergeCell ref="Q107:R107"/>
    <mergeCell ref="C107:D107"/>
    <mergeCell ref="M108:N108"/>
    <mergeCell ref="O108:P108"/>
    <mergeCell ref="Q108:R108"/>
    <mergeCell ref="O21:P21"/>
    <mergeCell ref="Q20:R20"/>
    <mergeCell ref="L98:M98"/>
    <mergeCell ref="O98:R98"/>
    <mergeCell ref="Q23:R23"/>
    <mergeCell ref="B118:D118"/>
    <mergeCell ref="G118:H118"/>
    <mergeCell ref="C114:D114"/>
    <mergeCell ref="I115:J115"/>
    <mergeCell ref="C112:D112"/>
    <mergeCell ref="M113:N113"/>
    <mergeCell ref="O113:P113"/>
    <mergeCell ref="L118:O118"/>
    <mergeCell ref="P118:R118"/>
    <mergeCell ref="C113:D113"/>
    <mergeCell ref="B117:D117"/>
    <mergeCell ref="I117:J117"/>
    <mergeCell ref="I116:J116"/>
    <mergeCell ref="N114:R114"/>
    <mergeCell ref="N115:R115"/>
    <mergeCell ref="N116:R116"/>
    <mergeCell ref="N117:R117"/>
    <mergeCell ref="C110:D110"/>
    <mergeCell ref="C111:D111"/>
    <mergeCell ref="B88:D88"/>
    <mergeCell ref="I88:J88"/>
    <mergeCell ref="P89:R89"/>
    <mergeCell ref="L89:O89"/>
    <mergeCell ref="E117:F117"/>
    <mergeCell ref="G117:H117"/>
    <mergeCell ref="L9:M9"/>
    <mergeCell ref="O8:P8"/>
    <mergeCell ref="Q8:R8"/>
    <mergeCell ref="O9:R9"/>
    <mergeCell ref="Q24:R24"/>
    <mergeCell ref="M24:N24"/>
    <mergeCell ref="O24:P24"/>
    <mergeCell ref="M21:N21"/>
    <mergeCell ref="O23:P23"/>
    <mergeCell ref="M23:N23"/>
    <mergeCell ref="M19:N19"/>
    <mergeCell ref="M20:N20"/>
    <mergeCell ref="O20:P20"/>
    <mergeCell ref="Q21:R21"/>
    <mergeCell ref="P10:R10"/>
    <mergeCell ref="O16:P16"/>
    <mergeCell ref="O19:P19"/>
    <mergeCell ref="O18:P18"/>
    <mergeCell ref="B96:C96"/>
    <mergeCell ref="D95:J95"/>
    <mergeCell ref="F90:L90"/>
    <mergeCell ref="M96:R96"/>
    <mergeCell ref="J89:K89"/>
    <mergeCell ref="B94:C94"/>
    <mergeCell ref="B95:C95"/>
    <mergeCell ref="O90:R90"/>
    <mergeCell ref="M92:R92"/>
    <mergeCell ref="B93:C93"/>
    <mergeCell ref="F93:H93"/>
    <mergeCell ref="I93:J93"/>
    <mergeCell ref="M93:R93"/>
    <mergeCell ref="G89:H89"/>
    <mergeCell ref="E87:F87"/>
    <mergeCell ref="G87:H87"/>
    <mergeCell ref="E88:F88"/>
    <mergeCell ref="G88:H88"/>
    <mergeCell ref="Q88:R88"/>
    <mergeCell ref="E115:F115"/>
    <mergeCell ref="G115:H115"/>
    <mergeCell ref="M109:N109"/>
    <mergeCell ref="O109:P109"/>
    <mergeCell ref="Q109:R109"/>
    <mergeCell ref="M97:N97"/>
    <mergeCell ref="O97:P97"/>
    <mergeCell ref="Q97:R97"/>
    <mergeCell ref="L101:M101"/>
    <mergeCell ref="Q113:R113"/>
    <mergeCell ref="O112:P112"/>
    <mergeCell ref="Q112:R112"/>
    <mergeCell ref="N101:R101"/>
    <mergeCell ref="I87:J87"/>
    <mergeCell ref="D94:J94"/>
    <mergeCell ref="M94:Q94"/>
    <mergeCell ref="I96:J96"/>
    <mergeCell ref="M95:R95"/>
    <mergeCell ref="B90:E91"/>
  </mergeCells>
  <phoneticPr fontId="3"/>
  <conditionalFormatting sqref="B4:C4">
    <cfRule type="expression" dxfId="24" priority="3">
      <formula>$U$4&lt;&gt;""</formula>
    </cfRule>
  </conditionalFormatting>
  <conditionalFormatting sqref="B12:C12 E12 H12:H19 J12:J20 B13:E19 B20:H20 G20:G23 B22 B23:H25 J23:J25">
    <cfRule type="expression" dxfId="23" priority="63" stopIfTrue="1">
      <formula>$Z$7=3</formula>
    </cfRule>
  </conditionalFormatting>
  <conditionalFormatting sqref="B21:H21 J21:J22 G22:G23">
    <cfRule type="expression" dxfId="22" priority="51" stopIfTrue="1">
      <formula>$Z$7=2</formula>
    </cfRule>
    <cfRule type="expression" dxfId="21" priority="52" stopIfTrue="1">
      <formula>$Z$7=3</formula>
    </cfRule>
  </conditionalFormatting>
  <conditionalFormatting sqref="B9:J9 L16:L18 L19:R19 L21:R21 L23:R23">
    <cfRule type="expression" dxfId="20" priority="65" stopIfTrue="1">
      <formula>$Z$7=2</formula>
    </cfRule>
  </conditionalFormatting>
  <conditionalFormatting sqref="B13:J25 B9:H9">
    <cfRule type="expression" dxfId="19" priority="60" stopIfTrue="1">
      <formula>$Z$7=1</formula>
    </cfRule>
  </conditionalFormatting>
  <conditionalFormatting sqref="C22:H22">
    <cfRule type="expression" dxfId="18" priority="54" stopIfTrue="1">
      <formula>$Z$7=2</formula>
    </cfRule>
    <cfRule type="expression" dxfId="17" priority="55" stopIfTrue="1">
      <formula>$Z$7=3</formula>
    </cfRule>
  </conditionalFormatting>
  <conditionalFormatting sqref="F12:G19">
    <cfRule type="expression" dxfId="16" priority="15" stopIfTrue="1">
      <formula>$Z$7=2</formula>
    </cfRule>
    <cfRule type="expression" dxfId="15" priority="16" stopIfTrue="1">
      <formula>$Z$7=3</formula>
    </cfRule>
  </conditionalFormatting>
  <conditionalFormatting sqref="H9 B12:H12 I7 J12 M19">
    <cfRule type="expression" dxfId="14" priority="61" stopIfTrue="1">
      <formula>$Z$7=1</formula>
    </cfRule>
  </conditionalFormatting>
  <conditionalFormatting sqref="H12:H25">
    <cfRule type="expression" dxfId="13" priority="8">
      <formula>MOD($H12,1)=0</formula>
    </cfRule>
  </conditionalFormatting>
  <conditionalFormatting sqref="H42:H55">
    <cfRule type="expression" dxfId="12" priority="7">
      <formula>MOD($H42,1)=0</formula>
    </cfRule>
  </conditionalFormatting>
  <conditionalFormatting sqref="H72:H85">
    <cfRule type="expression" dxfId="11" priority="6">
      <formula>MOD($H72,1)=0</formula>
    </cfRule>
  </conditionalFormatting>
  <conditionalFormatting sqref="H101:H114">
    <cfRule type="expression" dxfId="10" priority="5">
      <formula>MOD($H101,1)=0</formula>
    </cfRule>
  </conditionalFormatting>
  <conditionalFormatting sqref="I7 B12:H25 J12:J25">
    <cfRule type="expression" dxfId="9" priority="62" stopIfTrue="1">
      <formula>$Z$7=2</formula>
    </cfRule>
  </conditionalFormatting>
  <conditionalFormatting sqref="I7 B9:J9 L19:R19 L21:R21 L16:L18 L23:R23">
    <cfRule type="expression" dxfId="8" priority="64" stopIfTrue="1">
      <formula>$Z$7=3</formula>
    </cfRule>
  </conditionalFormatting>
  <conditionalFormatting sqref="M16:N17">
    <cfRule type="expression" dxfId="7" priority="9" stopIfTrue="1">
      <formula>$Z$7=1</formula>
    </cfRule>
  </conditionalFormatting>
  <conditionalFormatting sqref="M16:R17">
    <cfRule type="expression" dxfId="6" priority="10" stopIfTrue="1">
      <formula>$Z$7=3</formula>
    </cfRule>
    <cfRule type="expression" dxfId="5" priority="11" stopIfTrue="1">
      <formula>$Z$7=2</formula>
    </cfRule>
  </conditionalFormatting>
  <conditionalFormatting sqref="M18:R18">
    <cfRule type="expression" dxfId="4" priority="12" stopIfTrue="1">
      <formula>$Z$7=3</formula>
    </cfRule>
    <cfRule type="expression" dxfId="3" priority="13" stopIfTrue="1">
      <formula>$Z$7=2</formula>
    </cfRule>
  </conditionalFormatting>
  <conditionalFormatting sqref="M21:R21">
    <cfRule type="cellIs" dxfId="2" priority="1" operator="lessThan">
      <formula>0</formula>
    </cfRule>
  </conditionalFormatting>
  <dataValidations xWindow="1618" yWindow="723" count="8">
    <dataValidation type="list" allowBlank="1" showInputMessage="1" showErrorMessage="1" sqref="O11 O41 O71 O100" xr:uid="{00000000-0002-0000-0100-000000000000}">
      <formula1>"普通,当座"</formula1>
    </dataValidation>
    <dataValidation type="list" allowBlank="1" showInputMessage="1" showErrorMessage="1" sqref="D4" xr:uid="{00000000-0002-0000-0100-000001000000}">
      <formula1>"土木部,建築部,不動産部,住宅部,総務部,営業部"</formula1>
    </dataValidation>
    <dataValidation imeMode="fullKatakana" allowBlank="1" showInputMessage="1" showErrorMessage="1" sqref="N13:R13 N43:R43 N73:R73 N102:R102" xr:uid="{00000000-0002-0000-0100-000002000000}"/>
    <dataValidation type="list" errorStyle="warning" allowBlank="1" showInputMessage="1" sqref="C101:D101 C42:D42 C72:D72" xr:uid="{00000000-0002-0000-0100-000004000000}">
      <formula1>"別紙明細書"</formula1>
    </dataValidation>
    <dataValidation type="list" errorStyle="warning" allowBlank="1" showInputMessage="1" sqref="C12:D12" xr:uid="{479C44D5-1D61-41FC-A8DC-F3D8141ACDDC}">
      <formula1>"別紙明細書,当月出来高"</formula1>
    </dataValidation>
    <dataValidation type="list" allowBlank="1" showInputMessage="1" showErrorMessage="1" sqref="J12:J25" xr:uid="{0BFAD04E-7515-442B-AAE1-820F3492B24C}">
      <formula1>"８％,非,他"</formula1>
    </dataValidation>
    <dataValidation type="textLength" operator="equal" allowBlank="1" showErrorMessage="1" error="13桁で入力してください" sqref="O9:R9" xr:uid="{859D1CA9-CC22-4D50-9D71-06EAC698796C}">
      <formula1>13</formula1>
    </dataValidation>
    <dataValidation type="custom" errorStyle="warning" showInputMessage="1" showErrorMessage="1" errorTitle="必須項目です" error="入力をお願いします" sqref="D9:G9 D6:D7 E7:G7" xr:uid="{D11BCCF4-4674-4ABE-BDDA-91A32FBAE7E3}">
      <formula1>INDIRECT(ADDRESS(ROW(),COLUMN()))&lt;&gt;""</formula1>
    </dataValidation>
  </dataValidations>
  <pageMargins left="0.39370078740157483" right="0.19685039370078741" top="0.78740157480314965" bottom="0.27559055118110237" header="0.51181102362204722" footer="0.31496062992125984"/>
  <pageSetup paperSize="9" scale="98" orientation="landscape" blackAndWhite="1" r:id="rId1"/>
  <headerFooter>
    <oddHeader>&amp;R&amp;"ＭＳ Ｐ明朝,標準"&amp;9改定日　2023.10.1</oddHeader>
    <oddFooter>&amp;L&amp;6Ver.2.1.2</oddFooter>
  </headerFooter>
  <rowBreaks count="3" manualBreakCount="3">
    <brk id="30" max="18" man="1"/>
    <brk id="60" max="18" man="1"/>
    <brk id="89" max="18" man="1"/>
  </rowBreaks>
  <cellWatches>
    <cellWatch r="Z7"/>
  </cellWatches>
  <drawing r:id="rId2"/>
  <legacyDrawing r:id="rId3"/>
  <mc:AlternateContent xmlns:mc="http://schemas.openxmlformats.org/markup-compatibility/2006">
    <mc:Choice Requires="x14">
      <controls>
        <mc:AlternateContent xmlns:mc="http://schemas.openxmlformats.org/markup-compatibility/2006">
          <mc:Choice Requires="x14">
            <control shapeId="1112" r:id="rId4" name="Group Box 88">
              <controlPr defaultSize="0" autoFill="0" autoPict="0">
                <anchor moveWithCells="1">
                  <from>
                    <xdr:col>5</xdr:col>
                    <xdr:colOff>219075</xdr:colOff>
                    <xdr:row>30</xdr:row>
                    <xdr:rowOff>0</xdr:rowOff>
                  </from>
                  <to>
                    <xdr:col>9</xdr:col>
                    <xdr:colOff>247650</xdr:colOff>
                    <xdr:row>30</xdr:row>
                    <xdr:rowOff>295275</xdr:rowOff>
                  </to>
                </anchor>
              </controlPr>
            </control>
          </mc:Choice>
        </mc:AlternateContent>
        <mc:AlternateContent xmlns:mc="http://schemas.openxmlformats.org/markup-compatibility/2006">
          <mc:Choice Requires="x14">
            <control shapeId="1116" r:id="rId5" name="Group Box 92">
              <controlPr defaultSize="0" autoFill="0" autoPict="0">
                <anchor moveWithCells="1">
                  <from>
                    <xdr:col>5</xdr:col>
                    <xdr:colOff>238125</xdr:colOff>
                    <xdr:row>39</xdr:row>
                    <xdr:rowOff>0</xdr:rowOff>
                  </from>
                  <to>
                    <xdr:col>10</xdr:col>
                    <xdr:colOff>76200</xdr:colOff>
                    <xdr:row>40</xdr:row>
                    <xdr:rowOff>66675</xdr:rowOff>
                  </to>
                </anchor>
              </controlPr>
            </control>
          </mc:Choice>
        </mc:AlternateContent>
        <mc:AlternateContent xmlns:mc="http://schemas.openxmlformats.org/markup-compatibility/2006">
          <mc:Choice Requires="x14">
            <control shapeId="1120" r:id="rId6" name="Group Box 96">
              <controlPr defaultSize="0" autoFill="0" autoPict="0">
                <anchor moveWithCells="1">
                  <from>
                    <xdr:col>5</xdr:col>
                    <xdr:colOff>238125</xdr:colOff>
                    <xdr:row>69</xdr:row>
                    <xdr:rowOff>0</xdr:rowOff>
                  </from>
                  <to>
                    <xdr:col>10</xdr:col>
                    <xdr:colOff>76200</xdr:colOff>
                    <xdr:row>70</xdr:row>
                    <xdr:rowOff>66675</xdr:rowOff>
                  </to>
                </anchor>
              </controlPr>
            </control>
          </mc:Choice>
        </mc:AlternateContent>
        <mc:AlternateContent xmlns:mc="http://schemas.openxmlformats.org/markup-compatibility/2006">
          <mc:Choice Requires="x14">
            <control shapeId="1124" r:id="rId7" name="Group Box 100">
              <controlPr defaultSize="0" autoFill="0" autoPict="0">
                <anchor moveWithCells="1">
                  <from>
                    <xdr:col>5</xdr:col>
                    <xdr:colOff>238125</xdr:colOff>
                    <xdr:row>98</xdr:row>
                    <xdr:rowOff>0</xdr:rowOff>
                  </from>
                  <to>
                    <xdr:col>10</xdr:col>
                    <xdr:colOff>76200</xdr:colOff>
                    <xdr:row>99</xdr:row>
                    <xdr:rowOff>66675</xdr:rowOff>
                  </to>
                </anchor>
              </controlPr>
            </control>
          </mc:Choice>
        </mc:AlternateContent>
        <mc:AlternateContent xmlns:mc="http://schemas.openxmlformats.org/markup-compatibility/2006">
          <mc:Choice Requires="x14">
            <control shapeId="1133" r:id="rId8" name="Option Button 109">
              <controlPr defaultSize="0" autoFill="0" autoLine="0" autoPict="0">
                <anchor moveWithCells="1">
                  <from>
                    <xdr:col>3</xdr:col>
                    <xdr:colOff>114300</xdr:colOff>
                    <xdr:row>36</xdr:row>
                    <xdr:rowOff>19050</xdr:rowOff>
                  </from>
                  <to>
                    <xdr:col>3</xdr:col>
                    <xdr:colOff>904875</xdr:colOff>
                    <xdr:row>36</xdr:row>
                    <xdr:rowOff>228600</xdr:rowOff>
                  </to>
                </anchor>
              </controlPr>
            </control>
          </mc:Choice>
        </mc:AlternateContent>
        <mc:AlternateContent xmlns:mc="http://schemas.openxmlformats.org/markup-compatibility/2006">
          <mc:Choice Requires="x14">
            <control shapeId="1134" r:id="rId9" name="Option Button 110">
              <controlPr defaultSize="0" autoFill="0" autoLine="0" autoPict="0">
                <anchor moveWithCells="1">
                  <from>
                    <xdr:col>4</xdr:col>
                    <xdr:colOff>123825</xdr:colOff>
                    <xdr:row>36</xdr:row>
                    <xdr:rowOff>19050</xdr:rowOff>
                  </from>
                  <to>
                    <xdr:col>4</xdr:col>
                    <xdr:colOff>923925</xdr:colOff>
                    <xdr:row>36</xdr:row>
                    <xdr:rowOff>228600</xdr:rowOff>
                  </to>
                </anchor>
              </controlPr>
            </control>
          </mc:Choice>
        </mc:AlternateContent>
        <mc:AlternateContent xmlns:mc="http://schemas.openxmlformats.org/markup-compatibility/2006">
          <mc:Choice Requires="x14">
            <control shapeId="1135" r:id="rId10" name="Option Button 111">
              <controlPr defaultSize="0" autoFill="0" autoLine="0" autoPict="0">
                <anchor moveWithCells="1">
                  <from>
                    <xdr:col>4</xdr:col>
                    <xdr:colOff>1076325</xdr:colOff>
                    <xdr:row>36</xdr:row>
                    <xdr:rowOff>19050</xdr:rowOff>
                  </from>
                  <to>
                    <xdr:col>6</xdr:col>
                    <xdr:colOff>466725</xdr:colOff>
                    <xdr:row>36</xdr:row>
                    <xdr:rowOff>228600</xdr:rowOff>
                  </to>
                </anchor>
              </controlPr>
            </control>
          </mc:Choice>
        </mc:AlternateContent>
        <mc:AlternateContent xmlns:mc="http://schemas.openxmlformats.org/markup-compatibility/2006">
          <mc:Choice Requires="x14">
            <control shapeId="1136" r:id="rId11" name="Group Box 112">
              <controlPr defaultSize="0" autoFill="0" autoPict="0">
                <anchor moveWithCells="1">
                  <from>
                    <xdr:col>5</xdr:col>
                    <xdr:colOff>238125</xdr:colOff>
                    <xdr:row>39</xdr:row>
                    <xdr:rowOff>0</xdr:rowOff>
                  </from>
                  <to>
                    <xdr:col>10</xdr:col>
                    <xdr:colOff>76200</xdr:colOff>
                    <xdr:row>40</xdr:row>
                    <xdr:rowOff>66675</xdr:rowOff>
                  </to>
                </anchor>
              </controlPr>
            </control>
          </mc:Choice>
        </mc:AlternateContent>
        <mc:AlternateContent xmlns:mc="http://schemas.openxmlformats.org/markup-compatibility/2006">
          <mc:Choice Requires="x14">
            <control shapeId="1140" r:id="rId12" name="Group Box 116">
              <controlPr defaultSize="0" autoFill="0" autoPict="0">
                <anchor moveWithCells="1">
                  <from>
                    <xdr:col>5</xdr:col>
                    <xdr:colOff>238125</xdr:colOff>
                    <xdr:row>69</xdr:row>
                    <xdr:rowOff>0</xdr:rowOff>
                  </from>
                  <to>
                    <xdr:col>10</xdr:col>
                    <xdr:colOff>76200</xdr:colOff>
                    <xdr:row>70</xdr:row>
                    <xdr:rowOff>66675</xdr:rowOff>
                  </to>
                </anchor>
              </controlPr>
            </control>
          </mc:Choice>
        </mc:AlternateContent>
        <mc:AlternateContent xmlns:mc="http://schemas.openxmlformats.org/markup-compatibility/2006">
          <mc:Choice Requires="x14">
            <control shapeId="1144" r:id="rId13" name="Group Box 120">
              <controlPr defaultSize="0" autoFill="0" autoPict="0">
                <anchor moveWithCells="1">
                  <from>
                    <xdr:col>5</xdr:col>
                    <xdr:colOff>238125</xdr:colOff>
                    <xdr:row>98</xdr:row>
                    <xdr:rowOff>0</xdr:rowOff>
                  </from>
                  <to>
                    <xdr:col>10</xdr:col>
                    <xdr:colOff>76200</xdr:colOff>
                    <xdr:row>99</xdr:row>
                    <xdr:rowOff>66675</xdr:rowOff>
                  </to>
                </anchor>
              </controlPr>
            </control>
          </mc:Choice>
        </mc:AlternateContent>
        <mc:AlternateContent xmlns:mc="http://schemas.openxmlformats.org/markup-compatibility/2006">
          <mc:Choice Requires="x14">
            <control shapeId="1148" r:id="rId14" name="Group Box 124">
              <controlPr defaultSize="0" autoFill="0" autoPict="0">
                <anchor moveWithCells="1">
                  <from>
                    <xdr:col>5</xdr:col>
                    <xdr:colOff>219075</xdr:colOff>
                    <xdr:row>60</xdr:row>
                    <xdr:rowOff>0</xdr:rowOff>
                  </from>
                  <to>
                    <xdr:col>9</xdr:col>
                    <xdr:colOff>247650</xdr:colOff>
                    <xdr:row>60</xdr:row>
                    <xdr:rowOff>295275</xdr:rowOff>
                  </to>
                </anchor>
              </controlPr>
            </control>
          </mc:Choice>
        </mc:AlternateContent>
        <mc:AlternateContent xmlns:mc="http://schemas.openxmlformats.org/markup-compatibility/2006">
          <mc:Choice Requires="x14">
            <control shapeId="1149" r:id="rId15" name="Group Box 125">
              <controlPr defaultSize="0" autoFill="0" autoPict="0">
                <anchor moveWithCells="1">
                  <from>
                    <xdr:col>5</xdr:col>
                    <xdr:colOff>238125</xdr:colOff>
                    <xdr:row>69</xdr:row>
                    <xdr:rowOff>0</xdr:rowOff>
                  </from>
                  <to>
                    <xdr:col>10</xdr:col>
                    <xdr:colOff>76200</xdr:colOff>
                    <xdr:row>70</xdr:row>
                    <xdr:rowOff>66675</xdr:rowOff>
                  </to>
                </anchor>
              </controlPr>
            </control>
          </mc:Choice>
        </mc:AlternateContent>
        <mc:AlternateContent xmlns:mc="http://schemas.openxmlformats.org/markup-compatibility/2006">
          <mc:Choice Requires="x14">
            <control shapeId="1153" r:id="rId16" name="Group Box 129">
              <controlPr defaultSize="0" autoFill="0" autoPict="0">
                <anchor moveWithCells="1">
                  <from>
                    <xdr:col>5</xdr:col>
                    <xdr:colOff>238125</xdr:colOff>
                    <xdr:row>69</xdr:row>
                    <xdr:rowOff>0</xdr:rowOff>
                  </from>
                  <to>
                    <xdr:col>10</xdr:col>
                    <xdr:colOff>76200</xdr:colOff>
                    <xdr:row>70</xdr:row>
                    <xdr:rowOff>66675</xdr:rowOff>
                  </to>
                </anchor>
              </controlPr>
            </control>
          </mc:Choice>
        </mc:AlternateContent>
        <mc:AlternateContent xmlns:mc="http://schemas.openxmlformats.org/markup-compatibility/2006">
          <mc:Choice Requires="x14">
            <control shapeId="1154" r:id="rId17" name="Option Button 130">
              <controlPr defaultSize="0" autoFill="0" autoLine="0" autoPict="0">
                <anchor moveWithCells="1">
                  <from>
                    <xdr:col>3</xdr:col>
                    <xdr:colOff>200025</xdr:colOff>
                    <xdr:row>66</xdr:row>
                    <xdr:rowOff>38100</xdr:rowOff>
                  </from>
                  <to>
                    <xdr:col>4</xdr:col>
                    <xdr:colOff>66675</xdr:colOff>
                    <xdr:row>66</xdr:row>
                    <xdr:rowOff>247650</xdr:rowOff>
                  </to>
                </anchor>
              </controlPr>
            </control>
          </mc:Choice>
        </mc:AlternateContent>
        <mc:AlternateContent xmlns:mc="http://schemas.openxmlformats.org/markup-compatibility/2006">
          <mc:Choice Requires="x14">
            <control shapeId="1155" r:id="rId18" name="Option Button 131">
              <controlPr defaultSize="0" autoFill="0" autoLine="0" autoPict="0">
                <anchor moveWithCells="1">
                  <from>
                    <xdr:col>4</xdr:col>
                    <xdr:colOff>161925</xdr:colOff>
                    <xdr:row>66</xdr:row>
                    <xdr:rowOff>38100</xdr:rowOff>
                  </from>
                  <to>
                    <xdr:col>4</xdr:col>
                    <xdr:colOff>952500</xdr:colOff>
                    <xdr:row>66</xdr:row>
                    <xdr:rowOff>247650</xdr:rowOff>
                  </to>
                </anchor>
              </controlPr>
            </control>
          </mc:Choice>
        </mc:AlternateContent>
        <mc:AlternateContent xmlns:mc="http://schemas.openxmlformats.org/markup-compatibility/2006">
          <mc:Choice Requires="x14">
            <control shapeId="1156" r:id="rId19" name="Option Button 132">
              <controlPr defaultSize="0" autoFill="0" autoLine="0" autoPict="0">
                <anchor moveWithCells="1">
                  <from>
                    <xdr:col>4</xdr:col>
                    <xdr:colOff>1047750</xdr:colOff>
                    <xdr:row>66</xdr:row>
                    <xdr:rowOff>38100</xdr:rowOff>
                  </from>
                  <to>
                    <xdr:col>6</xdr:col>
                    <xdr:colOff>438150</xdr:colOff>
                    <xdr:row>66</xdr:row>
                    <xdr:rowOff>247650</xdr:rowOff>
                  </to>
                </anchor>
              </controlPr>
            </control>
          </mc:Choice>
        </mc:AlternateContent>
        <mc:AlternateContent xmlns:mc="http://schemas.openxmlformats.org/markup-compatibility/2006">
          <mc:Choice Requires="x14">
            <control shapeId="1157" r:id="rId20" name="Group Box 133">
              <controlPr defaultSize="0" autoFill="0" autoPict="0">
                <anchor moveWithCells="1">
                  <from>
                    <xdr:col>5</xdr:col>
                    <xdr:colOff>238125</xdr:colOff>
                    <xdr:row>69</xdr:row>
                    <xdr:rowOff>0</xdr:rowOff>
                  </from>
                  <to>
                    <xdr:col>10</xdr:col>
                    <xdr:colOff>76200</xdr:colOff>
                    <xdr:row>70</xdr:row>
                    <xdr:rowOff>66675</xdr:rowOff>
                  </to>
                </anchor>
              </controlPr>
            </control>
          </mc:Choice>
        </mc:AlternateContent>
        <mc:AlternateContent xmlns:mc="http://schemas.openxmlformats.org/markup-compatibility/2006">
          <mc:Choice Requires="x14">
            <control shapeId="1158" r:id="rId21" name="Group Box 134">
              <controlPr defaultSize="0" autoFill="0" autoPict="0">
                <anchor moveWithCells="1">
                  <from>
                    <xdr:col>5</xdr:col>
                    <xdr:colOff>219075</xdr:colOff>
                    <xdr:row>89</xdr:row>
                    <xdr:rowOff>0</xdr:rowOff>
                  </from>
                  <to>
                    <xdr:col>9</xdr:col>
                    <xdr:colOff>247650</xdr:colOff>
                    <xdr:row>89</xdr:row>
                    <xdr:rowOff>295275</xdr:rowOff>
                  </to>
                </anchor>
              </controlPr>
            </control>
          </mc:Choice>
        </mc:AlternateContent>
        <mc:AlternateContent xmlns:mc="http://schemas.openxmlformats.org/markup-compatibility/2006">
          <mc:Choice Requires="x14">
            <control shapeId="1076" r:id="rId22" name="Group Box 52">
              <controlPr defaultSize="0" autoFill="0" autoPict="0">
                <anchor moveWithCells="1">
                  <from>
                    <xdr:col>5</xdr:col>
                    <xdr:colOff>238125</xdr:colOff>
                    <xdr:row>9</xdr:row>
                    <xdr:rowOff>0</xdr:rowOff>
                  </from>
                  <to>
                    <xdr:col>10</xdr:col>
                    <xdr:colOff>76200</xdr:colOff>
                    <xdr:row>10</xdr:row>
                    <xdr:rowOff>57150</xdr:rowOff>
                  </to>
                </anchor>
              </controlPr>
            </control>
          </mc:Choice>
        </mc:AlternateContent>
        <mc:AlternateContent xmlns:mc="http://schemas.openxmlformats.org/markup-compatibility/2006">
          <mc:Choice Requires="x14">
            <control shapeId="1181" r:id="rId23" name="Group Box 157">
              <controlPr defaultSize="0" autoFill="0" autoPict="0">
                <anchor moveWithCells="1">
                  <from>
                    <xdr:col>5</xdr:col>
                    <xdr:colOff>238125</xdr:colOff>
                    <xdr:row>119</xdr:row>
                    <xdr:rowOff>0</xdr:rowOff>
                  </from>
                  <to>
                    <xdr:col>10</xdr:col>
                    <xdr:colOff>76200</xdr:colOff>
                    <xdr:row>120</xdr:row>
                    <xdr:rowOff>66675</xdr:rowOff>
                  </to>
                </anchor>
              </controlPr>
            </control>
          </mc:Choice>
        </mc:AlternateContent>
        <mc:AlternateContent xmlns:mc="http://schemas.openxmlformats.org/markup-compatibility/2006">
          <mc:Choice Requires="x14">
            <control shapeId="1185" r:id="rId24" name="Group Box 161">
              <controlPr defaultSize="0" autoFill="0" autoPict="0">
                <anchor moveWithCells="1">
                  <from>
                    <xdr:col>5</xdr:col>
                    <xdr:colOff>238125</xdr:colOff>
                    <xdr:row>119</xdr:row>
                    <xdr:rowOff>0</xdr:rowOff>
                  </from>
                  <to>
                    <xdr:col>10</xdr:col>
                    <xdr:colOff>76200</xdr:colOff>
                    <xdr:row>120</xdr:row>
                    <xdr:rowOff>66675</xdr:rowOff>
                  </to>
                </anchor>
              </controlPr>
            </control>
          </mc:Choice>
        </mc:AlternateContent>
        <mc:AlternateContent xmlns:mc="http://schemas.openxmlformats.org/markup-compatibility/2006">
          <mc:Choice Requires="x14">
            <control shapeId="1189" r:id="rId25" name="Group Box 165">
              <controlPr defaultSize="0" autoFill="0" autoPict="0">
                <anchor moveWithCells="1">
                  <from>
                    <xdr:col>3</xdr:col>
                    <xdr:colOff>123825</xdr:colOff>
                    <xdr:row>66</xdr:row>
                    <xdr:rowOff>0</xdr:rowOff>
                  </from>
                  <to>
                    <xdr:col>6</xdr:col>
                    <xdr:colOff>581025</xdr:colOff>
                    <xdr:row>67</xdr:row>
                    <xdr:rowOff>9525</xdr:rowOff>
                  </to>
                </anchor>
              </controlPr>
            </control>
          </mc:Choice>
        </mc:AlternateContent>
        <mc:AlternateContent xmlns:mc="http://schemas.openxmlformats.org/markup-compatibility/2006">
          <mc:Choice Requires="x14">
            <control shapeId="1195" r:id="rId26" name="Option Button 171">
              <controlPr defaultSize="0" autoFill="0" autoLine="0" autoPict="0">
                <anchor moveWithCells="1">
                  <from>
                    <xdr:col>3</xdr:col>
                    <xdr:colOff>123825</xdr:colOff>
                    <xdr:row>95</xdr:row>
                    <xdr:rowOff>28575</xdr:rowOff>
                  </from>
                  <to>
                    <xdr:col>4</xdr:col>
                    <xdr:colOff>0</xdr:colOff>
                    <xdr:row>95</xdr:row>
                    <xdr:rowOff>238125</xdr:rowOff>
                  </to>
                </anchor>
              </controlPr>
            </control>
          </mc:Choice>
        </mc:AlternateContent>
        <mc:AlternateContent xmlns:mc="http://schemas.openxmlformats.org/markup-compatibility/2006">
          <mc:Choice Requires="x14">
            <control shapeId="1196" r:id="rId27" name="Option Button 172">
              <controlPr defaultSize="0" autoFill="0" autoLine="0" autoPict="0">
                <anchor moveWithCells="1">
                  <from>
                    <xdr:col>4</xdr:col>
                    <xdr:colOff>95250</xdr:colOff>
                    <xdr:row>95</xdr:row>
                    <xdr:rowOff>28575</xdr:rowOff>
                  </from>
                  <to>
                    <xdr:col>4</xdr:col>
                    <xdr:colOff>885825</xdr:colOff>
                    <xdr:row>95</xdr:row>
                    <xdr:rowOff>238125</xdr:rowOff>
                  </to>
                </anchor>
              </controlPr>
            </control>
          </mc:Choice>
        </mc:AlternateContent>
        <mc:AlternateContent xmlns:mc="http://schemas.openxmlformats.org/markup-compatibility/2006">
          <mc:Choice Requires="x14">
            <control shapeId="1197" r:id="rId28" name="Option Button 173">
              <controlPr defaultSize="0" autoFill="0" autoLine="0" autoPict="0">
                <anchor moveWithCells="1">
                  <from>
                    <xdr:col>4</xdr:col>
                    <xdr:colOff>981075</xdr:colOff>
                    <xdr:row>95</xdr:row>
                    <xdr:rowOff>28575</xdr:rowOff>
                  </from>
                  <to>
                    <xdr:col>6</xdr:col>
                    <xdr:colOff>371475</xdr:colOff>
                    <xdr:row>95</xdr:row>
                    <xdr:rowOff>238125</xdr:rowOff>
                  </to>
                </anchor>
              </controlPr>
            </control>
          </mc:Choice>
        </mc:AlternateContent>
        <mc:AlternateContent xmlns:mc="http://schemas.openxmlformats.org/markup-compatibility/2006">
          <mc:Choice Requires="x14">
            <control shapeId="1198" r:id="rId29" name="Group Box 174">
              <controlPr defaultSize="0" autoFill="0" autoPict="0">
                <anchor moveWithCells="1">
                  <from>
                    <xdr:col>3</xdr:col>
                    <xdr:colOff>76200</xdr:colOff>
                    <xdr:row>94</xdr:row>
                    <xdr:rowOff>257175</xdr:rowOff>
                  </from>
                  <to>
                    <xdr:col>6</xdr:col>
                    <xdr:colOff>628650</xdr:colOff>
                    <xdr:row>96</xdr:row>
                    <xdr:rowOff>85725</xdr:rowOff>
                  </to>
                </anchor>
              </controlPr>
            </control>
          </mc:Choice>
        </mc:AlternateContent>
        <mc:AlternateContent xmlns:mc="http://schemas.openxmlformats.org/markup-compatibility/2006">
          <mc:Choice Requires="x14">
            <control shapeId="1199" r:id="rId30" name="Option Button 175">
              <controlPr defaultSize="0" autoFill="0" autoLine="0" autoPict="0">
                <anchor moveWithCells="1">
                  <from>
                    <xdr:col>3</xdr:col>
                    <xdr:colOff>228600</xdr:colOff>
                    <xdr:row>6</xdr:row>
                    <xdr:rowOff>9525</xdr:rowOff>
                  </from>
                  <to>
                    <xdr:col>4</xdr:col>
                    <xdr:colOff>104775</xdr:colOff>
                    <xdr:row>6</xdr:row>
                    <xdr:rowOff>219075</xdr:rowOff>
                  </to>
                </anchor>
              </controlPr>
            </control>
          </mc:Choice>
        </mc:AlternateContent>
        <mc:AlternateContent xmlns:mc="http://schemas.openxmlformats.org/markup-compatibility/2006">
          <mc:Choice Requires="x14">
            <control shapeId="1200" r:id="rId31" name="Option Button 176">
              <controlPr defaultSize="0" autoFill="0" autoLine="0" autoPict="0">
                <anchor moveWithCells="1">
                  <from>
                    <xdr:col>4</xdr:col>
                    <xdr:colOff>200025</xdr:colOff>
                    <xdr:row>6</xdr:row>
                    <xdr:rowOff>9525</xdr:rowOff>
                  </from>
                  <to>
                    <xdr:col>4</xdr:col>
                    <xdr:colOff>981075</xdr:colOff>
                    <xdr:row>6</xdr:row>
                    <xdr:rowOff>219075</xdr:rowOff>
                  </to>
                </anchor>
              </controlPr>
            </control>
          </mc:Choice>
        </mc:AlternateContent>
        <mc:AlternateContent xmlns:mc="http://schemas.openxmlformats.org/markup-compatibility/2006">
          <mc:Choice Requires="x14">
            <control shapeId="1201" r:id="rId32" name="Option Button 177">
              <controlPr defaultSize="0" autoFill="0" autoLine="0" autoPict="0">
                <anchor moveWithCells="1">
                  <from>
                    <xdr:col>4</xdr:col>
                    <xdr:colOff>1076325</xdr:colOff>
                    <xdr:row>6</xdr:row>
                    <xdr:rowOff>9525</xdr:rowOff>
                  </from>
                  <to>
                    <xdr:col>6</xdr:col>
                    <xdr:colOff>466725</xdr:colOff>
                    <xdr:row>6</xdr:row>
                    <xdr:rowOff>219075</xdr:rowOff>
                  </to>
                </anchor>
              </controlPr>
            </control>
          </mc:Choice>
        </mc:AlternateContent>
        <mc:AlternateContent xmlns:mc="http://schemas.openxmlformats.org/markup-compatibility/2006">
          <mc:Choice Requires="x14">
            <control shapeId="1202" r:id="rId33" name="Group Box 178">
              <controlPr defaultSize="0" autoFill="0" autoPict="0">
                <anchor moveWithCells="1">
                  <from>
                    <xdr:col>3</xdr:col>
                    <xdr:colOff>85725</xdr:colOff>
                    <xdr:row>5</xdr:row>
                    <xdr:rowOff>247650</xdr:rowOff>
                  </from>
                  <to>
                    <xdr:col>6</xdr:col>
                    <xdr:colOff>581025</xdr:colOff>
                    <xdr:row>7</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1"/>
  <dimension ref="A1:X112"/>
  <sheetViews>
    <sheetView showGridLines="0" view="pageBreakPreview" zoomScaleNormal="100" zoomScaleSheetLayoutView="100" workbookViewId="0">
      <selection activeCell="Q21" sqref="R21"/>
    </sheetView>
  </sheetViews>
  <sheetFormatPr defaultColWidth="8.75" defaultRowHeight="18.600000000000001" customHeight="1"/>
  <cols>
    <col min="1" max="1" width="0.875" style="42" customWidth="1"/>
    <col min="2" max="2" width="4.875" style="166" customWidth="1"/>
    <col min="3" max="3" width="15.75" style="167" customWidth="1"/>
    <col min="4" max="4" width="15.125" style="167" customWidth="1"/>
    <col min="5" max="5" width="4.375" style="168" customWidth="1"/>
    <col min="6" max="6" width="7.125" style="169" customWidth="1"/>
    <col min="7" max="7" width="8.5" style="190" customWidth="1"/>
    <col min="8" max="8" width="10.625" style="190" customWidth="1"/>
    <col min="9" max="9" width="3.875" style="190" customWidth="1"/>
    <col min="10" max="10" width="2" style="167" customWidth="1"/>
    <col min="11" max="11" width="5.625" style="166" customWidth="1"/>
    <col min="12" max="12" width="15.75" style="167" customWidth="1"/>
    <col min="13" max="13" width="15.125" style="167" customWidth="1"/>
    <col min="14" max="14" width="4.375" style="168" customWidth="1"/>
    <col min="15" max="15" width="7.125" style="169" customWidth="1"/>
    <col min="16" max="16" width="8.5" style="190" customWidth="1"/>
    <col min="17" max="17" width="10.625" style="190" customWidth="1"/>
    <col min="18" max="18" width="4.375" style="190" bestFit="1" customWidth="1"/>
    <col min="19" max="19" width="8.75" style="42"/>
    <col min="20" max="20" width="9.25" style="42" customWidth="1"/>
    <col min="21" max="21" width="13" style="42" customWidth="1"/>
    <col min="22" max="22" width="8.75" style="42" hidden="1" customWidth="1"/>
    <col min="23" max="23" width="8.75" style="42" customWidth="1"/>
    <col min="24" max="25" width="10.5" style="42" customWidth="1"/>
    <col min="26" max="16384" width="8.75" style="42"/>
  </cols>
  <sheetData>
    <row r="1" spans="1:24" ht="31.5" customHeight="1" thickBot="1">
      <c r="G1" s="624" t="s">
        <v>120</v>
      </c>
      <c r="H1" s="624"/>
      <c r="I1" s="624"/>
      <c r="J1" s="624"/>
      <c r="K1" s="624"/>
      <c r="L1" s="624"/>
      <c r="M1" s="170"/>
      <c r="N1" s="171"/>
      <c r="O1" s="625">
        <f>'　請　求　書　'!O$1</f>
        <v>45382</v>
      </c>
      <c r="P1" s="625"/>
      <c r="Q1" s="625"/>
      <c r="R1" s="172"/>
      <c r="V1" s="216">
        <f>COUNTA(B14:G15)</f>
        <v>0</v>
      </c>
    </row>
    <row r="2" spans="1:24" s="43" customFormat="1" ht="18.600000000000001" customHeight="1">
      <c r="B2" s="173" t="s">
        <v>26</v>
      </c>
      <c r="C2" s="174" t="s">
        <v>56</v>
      </c>
      <c r="D2" s="174" t="s">
        <v>57</v>
      </c>
      <c r="E2" s="174" t="s">
        <v>27</v>
      </c>
      <c r="F2" s="175" t="s">
        <v>28</v>
      </c>
      <c r="G2" s="176" t="s">
        <v>70</v>
      </c>
      <c r="H2" s="177" t="s">
        <v>61</v>
      </c>
      <c r="I2" s="178" t="s">
        <v>121</v>
      </c>
      <c r="J2" s="179"/>
      <c r="K2" s="173" t="s">
        <v>26</v>
      </c>
      <c r="L2" s="174" t="s">
        <v>56</v>
      </c>
      <c r="M2" s="174" t="s">
        <v>57</v>
      </c>
      <c r="N2" s="174" t="s">
        <v>27</v>
      </c>
      <c r="O2" s="175" t="s">
        <v>28</v>
      </c>
      <c r="P2" s="176" t="s">
        <v>70</v>
      </c>
      <c r="Q2" s="177" t="s">
        <v>61</v>
      </c>
      <c r="R2" s="178" t="s">
        <v>121</v>
      </c>
    </row>
    <row r="3" spans="1:24" s="44" customFormat="1" ht="18.600000000000001" customHeight="1">
      <c r="A3" s="61"/>
      <c r="B3" s="180"/>
      <c r="C3" s="346"/>
      <c r="D3" s="346"/>
      <c r="E3" s="181"/>
      <c r="F3" s="182"/>
      <c r="G3" s="183"/>
      <c r="H3" s="195">
        <f>ROUND(F3*G3,0)</f>
        <v>0</v>
      </c>
      <c r="I3" s="350"/>
      <c r="J3" s="184"/>
      <c r="K3" s="180"/>
      <c r="L3" s="346"/>
      <c r="M3" s="346"/>
      <c r="N3" s="181"/>
      <c r="O3" s="182"/>
      <c r="P3" s="183"/>
      <c r="Q3" s="195">
        <f t="shared" ref="Q3:Q22" si="0">ROUND(O3*P3,0)</f>
        <v>0</v>
      </c>
      <c r="R3" s="350"/>
      <c r="X3" s="618"/>
    </row>
    <row r="4" spans="1:24" ht="18.600000000000001" customHeight="1">
      <c r="B4" s="180"/>
      <c r="C4" s="346"/>
      <c r="D4" s="346"/>
      <c r="E4" s="181"/>
      <c r="F4" s="182"/>
      <c r="G4" s="183"/>
      <c r="H4" s="195">
        <f t="shared" ref="H4:H27" si="1">ROUND(F4*G4,0)</f>
        <v>0</v>
      </c>
      <c r="I4" s="350"/>
      <c r="J4" s="185"/>
      <c r="K4" s="180"/>
      <c r="L4" s="346"/>
      <c r="M4" s="346"/>
      <c r="N4" s="181"/>
      <c r="O4" s="182"/>
      <c r="P4" s="183"/>
      <c r="Q4" s="195">
        <f t="shared" si="0"/>
        <v>0</v>
      </c>
      <c r="R4" s="350"/>
      <c r="X4" s="618"/>
    </row>
    <row r="5" spans="1:24" ht="18.600000000000001" customHeight="1">
      <c r="B5" s="180"/>
      <c r="C5" s="346"/>
      <c r="D5" s="346"/>
      <c r="E5" s="181"/>
      <c r="F5" s="182"/>
      <c r="G5" s="183"/>
      <c r="H5" s="195">
        <f t="shared" si="1"/>
        <v>0</v>
      </c>
      <c r="I5" s="350"/>
      <c r="J5" s="185"/>
      <c r="K5" s="180"/>
      <c r="L5" s="346"/>
      <c r="M5" s="346"/>
      <c r="N5" s="181"/>
      <c r="O5" s="182"/>
      <c r="P5" s="183"/>
      <c r="Q5" s="195">
        <f t="shared" si="0"/>
        <v>0</v>
      </c>
      <c r="R5" s="350"/>
      <c r="X5" s="618"/>
    </row>
    <row r="6" spans="1:24" ht="18.600000000000001" customHeight="1">
      <c r="B6" s="180"/>
      <c r="C6" s="346"/>
      <c r="D6" s="346"/>
      <c r="E6" s="181"/>
      <c r="F6" s="182"/>
      <c r="G6" s="183"/>
      <c r="H6" s="195">
        <f t="shared" si="1"/>
        <v>0</v>
      </c>
      <c r="I6" s="350"/>
      <c r="J6" s="185"/>
      <c r="K6" s="180"/>
      <c r="L6" s="346"/>
      <c r="M6" s="346"/>
      <c r="N6" s="181"/>
      <c r="O6" s="182"/>
      <c r="P6" s="183"/>
      <c r="Q6" s="195">
        <f t="shared" si="0"/>
        <v>0</v>
      </c>
      <c r="R6" s="350"/>
    </row>
    <row r="7" spans="1:24" ht="18.600000000000001" customHeight="1">
      <c r="B7" s="180"/>
      <c r="C7" s="346"/>
      <c r="D7" s="346"/>
      <c r="E7" s="181"/>
      <c r="F7" s="182"/>
      <c r="G7" s="183"/>
      <c r="H7" s="195">
        <f t="shared" si="1"/>
        <v>0</v>
      </c>
      <c r="I7" s="350"/>
      <c r="J7" s="185"/>
      <c r="K7" s="180"/>
      <c r="L7" s="346"/>
      <c r="M7" s="346"/>
      <c r="N7" s="181"/>
      <c r="O7" s="182"/>
      <c r="P7" s="183"/>
      <c r="Q7" s="195">
        <f t="shared" si="0"/>
        <v>0</v>
      </c>
      <c r="R7" s="350"/>
    </row>
    <row r="8" spans="1:24" ht="18.600000000000001" customHeight="1">
      <c r="B8" s="180"/>
      <c r="C8" s="346"/>
      <c r="D8" s="347"/>
      <c r="E8" s="181"/>
      <c r="F8" s="182"/>
      <c r="G8" s="183"/>
      <c r="H8" s="195">
        <f t="shared" si="1"/>
        <v>0</v>
      </c>
      <c r="I8" s="350"/>
      <c r="J8" s="185"/>
      <c r="K8" s="180"/>
      <c r="L8" s="346"/>
      <c r="M8" s="347"/>
      <c r="N8" s="181"/>
      <c r="O8" s="182"/>
      <c r="P8" s="183"/>
      <c r="Q8" s="195">
        <f t="shared" si="0"/>
        <v>0</v>
      </c>
      <c r="R8" s="350"/>
    </row>
    <row r="9" spans="1:24" ht="18.600000000000001" customHeight="1">
      <c r="B9" s="180"/>
      <c r="C9" s="346"/>
      <c r="D9" s="347"/>
      <c r="E9" s="181"/>
      <c r="F9" s="182"/>
      <c r="G9" s="183"/>
      <c r="H9" s="195">
        <f t="shared" si="1"/>
        <v>0</v>
      </c>
      <c r="I9" s="350"/>
      <c r="J9" s="185"/>
      <c r="K9" s="180"/>
      <c r="L9" s="346"/>
      <c r="M9" s="347"/>
      <c r="N9" s="181"/>
      <c r="O9" s="182"/>
      <c r="P9" s="183"/>
      <c r="Q9" s="195">
        <f t="shared" si="0"/>
        <v>0</v>
      </c>
      <c r="R9" s="350"/>
    </row>
    <row r="10" spans="1:24" ht="18.600000000000001" customHeight="1">
      <c r="B10" s="180"/>
      <c r="C10" s="346"/>
      <c r="D10" s="347"/>
      <c r="E10" s="181"/>
      <c r="F10" s="182"/>
      <c r="G10" s="183"/>
      <c r="H10" s="195">
        <f t="shared" si="1"/>
        <v>0</v>
      </c>
      <c r="I10" s="350"/>
      <c r="J10" s="185"/>
      <c r="K10" s="180"/>
      <c r="L10" s="346"/>
      <c r="M10" s="347"/>
      <c r="N10" s="181"/>
      <c r="O10" s="182"/>
      <c r="P10" s="183"/>
      <c r="Q10" s="195">
        <f t="shared" si="0"/>
        <v>0</v>
      </c>
      <c r="R10" s="350"/>
    </row>
    <row r="11" spans="1:24" ht="18.600000000000001" customHeight="1">
      <c r="B11" s="180"/>
      <c r="C11" s="346"/>
      <c r="D11" s="347"/>
      <c r="E11" s="181"/>
      <c r="F11" s="182"/>
      <c r="G11" s="183"/>
      <c r="H11" s="195">
        <f t="shared" si="1"/>
        <v>0</v>
      </c>
      <c r="I11" s="350"/>
      <c r="J11" s="185"/>
      <c r="K11" s="180"/>
      <c r="L11" s="346"/>
      <c r="M11" s="347"/>
      <c r="N11" s="181"/>
      <c r="O11" s="182"/>
      <c r="P11" s="183"/>
      <c r="Q11" s="195">
        <f t="shared" si="0"/>
        <v>0</v>
      </c>
      <c r="R11" s="350"/>
    </row>
    <row r="12" spans="1:24" ht="18.600000000000001" customHeight="1">
      <c r="B12" s="180"/>
      <c r="C12" s="346"/>
      <c r="D12" s="347"/>
      <c r="E12" s="181"/>
      <c r="F12" s="182"/>
      <c r="G12" s="183"/>
      <c r="H12" s="195">
        <f t="shared" si="1"/>
        <v>0</v>
      </c>
      <c r="I12" s="350"/>
      <c r="J12" s="185"/>
      <c r="K12" s="180"/>
      <c r="L12" s="346"/>
      <c r="M12" s="347"/>
      <c r="N12" s="181"/>
      <c r="O12" s="182"/>
      <c r="P12" s="183"/>
      <c r="Q12" s="195">
        <f t="shared" si="0"/>
        <v>0</v>
      </c>
      <c r="R12" s="350"/>
    </row>
    <row r="13" spans="1:24" ht="18.600000000000001" customHeight="1">
      <c r="B13" s="180"/>
      <c r="C13" s="346"/>
      <c r="D13" s="347"/>
      <c r="E13" s="181"/>
      <c r="F13" s="182"/>
      <c r="G13" s="183"/>
      <c r="H13" s="195">
        <f t="shared" si="1"/>
        <v>0</v>
      </c>
      <c r="I13" s="350"/>
      <c r="J13" s="185"/>
      <c r="K13" s="180"/>
      <c r="L13" s="346"/>
      <c r="M13" s="347"/>
      <c r="N13" s="181"/>
      <c r="O13" s="182"/>
      <c r="P13" s="183"/>
      <c r="Q13" s="195">
        <f t="shared" si="0"/>
        <v>0</v>
      </c>
      <c r="R13" s="350"/>
    </row>
    <row r="14" spans="1:24" ht="18.600000000000001" customHeight="1">
      <c r="B14" s="180"/>
      <c r="C14" s="346"/>
      <c r="D14" s="347"/>
      <c r="E14" s="181"/>
      <c r="F14" s="182"/>
      <c r="G14" s="183"/>
      <c r="H14" s="195">
        <f t="shared" si="1"/>
        <v>0</v>
      </c>
      <c r="I14" s="350"/>
      <c r="J14" s="185"/>
      <c r="K14" s="180"/>
      <c r="L14" s="346"/>
      <c r="M14" s="347"/>
      <c r="N14" s="181"/>
      <c r="O14" s="182"/>
      <c r="P14" s="183"/>
      <c r="Q14" s="195">
        <f t="shared" si="0"/>
        <v>0</v>
      </c>
      <c r="R14" s="350"/>
    </row>
    <row r="15" spans="1:24" ht="18.600000000000001" customHeight="1">
      <c r="B15" s="180"/>
      <c r="C15" s="346"/>
      <c r="D15" s="347"/>
      <c r="E15" s="181"/>
      <c r="F15" s="182"/>
      <c r="G15" s="183"/>
      <c r="H15" s="195">
        <f t="shared" si="1"/>
        <v>0</v>
      </c>
      <c r="I15" s="350"/>
      <c r="J15" s="185"/>
      <c r="K15" s="180"/>
      <c r="L15" s="346"/>
      <c r="M15" s="347"/>
      <c r="N15" s="181"/>
      <c r="O15" s="182"/>
      <c r="P15" s="183"/>
      <c r="Q15" s="195">
        <f t="shared" si="0"/>
        <v>0</v>
      </c>
      <c r="R15" s="350"/>
    </row>
    <row r="16" spans="1:24" ht="18.600000000000001" customHeight="1">
      <c r="B16" s="180"/>
      <c r="C16" s="346"/>
      <c r="D16" s="347"/>
      <c r="E16" s="181"/>
      <c r="F16" s="182"/>
      <c r="G16" s="183"/>
      <c r="H16" s="195">
        <f t="shared" si="1"/>
        <v>0</v>
      </c>
      <c r="I16" s="350"/>
      <c r="J16" s="185"/>
      <c r="K16" s="180"/>
      <c r="L16" s="346"/>
      <c r="M16" s="347"/>
      <c r="N16" s="181"/>
      <c r="O16" s="182"/>
      <c r="P16" s="183"/>
      <c r="Q16" s="195">
        <f t="shared" si="0"/>
        <v>0</v>
      </c>
      <c r="R16" s="350"/>
    </row>
    <row r="17" spans="1:18" ht="18.600000000000001" customHeight="1">
      <c r="B17" s="180"/>
      <c r="C17" s="346"/>
      <c r="D17" s="347"/>
      <c r="E17" s="181"/>
      <c r="F17" s="182"/>
      <c r="G17" s="183"/>
      <c r="H17" s="195">
        <f t="shared" si="1"/>
        <v>0</v>
      </c>
      <c r="I17" s="350"/>
      <c r="J17" s="185"/>
      <c r="K17" s="180"/>
      <c r="L17" s="346"/>
      <c r="M17" s="347"/>
      <c r="N17" s="181"/>
      <c r="O17" s="182"/>
      <c r="P17" s="183"/>
      <c r="Q17" s="195">
        <f t="shared" si="0"/>
        <v>0</v>
      </c>
      <c r="R17" s="350"/>
    </row>
    <row r="18" spans="1:18" ht="18.600000000000001" customHeight="1">
      <c r="B18" s="180"/>
      <c r="C18" s="346"/>
      <c r="D18" s="347"/>
      <c r="E18" s="181"/>
      <c r="F18" s="182"/>
      <c r="G18" s="183"/>
      <c r="H18" s="195">
        <f t="shared" si="1"/>
        <v>0</v>
      </c>
      <c r="I18" s="350"/>
      <c r="J18" s="185"/>
      <c r="K18" s="180"/>
      <c r="L18" s="346"/>
      <c r="M18" s="347"/>
      <c r="N18" s="181"/>
      <c r="O18" s="182"/>
      <c r="P18" s="183"/>
      <c r="Q18" s="195">
        <f t="shared" si="0"/>
        <v>0</v>
      </c>
      <c r="R18" s="350"/>
    </row>
    <row r="19" spans="1:18" ht="18.600000000000001" customHeight="1">
      <c r="B19" s="180"/>
      <c r="C19" s="346"/>
      <c r="D19" s="347"/>
      <c r="E19" s="181"/>
      <c r="F19" s="182"/>
      <c r="G19" s="183"/>
      <c r="H19" s="195">
        <f t="shared" si="1"/>
        <v>0</v>
      </c>
      <c r="I19" s="350"/>
      <c r="J19" s="185"/>
      <c r="K19" s="180"/>
      <c r="L19" s="346"/>
      <c r="M19" s="347"/>
      <c r="N19" s="181"/>
      <c r="O19" s="182"/>
      <c r="P19" s="183"/>
      <c r="Q19" s="195">
        <f t="shared" si="0"/>
        <v>0</v>
      </c>
      <c r="R19" s="350"/>
    </row>
    <row r="20" spans="1:18" ht="18.600000000000001" customHeight="1">
      <c r="B20" s="180"/>
      <c r="C20" s="346"/>
      <c r="D20" s="347"/>
      <c r="E20" s="181"/>
      <c r="F20" s="182"/>
      <c r="G20" s="183"/>
      <c r="H20" s="195">
        <f t="shared" si="1"/>
        <v>0</v>
      </c>
      <c r="I20" s="350"/>
      <c r="J20" s="185"/>
      <c r="K20" s="180"/>
      <c r="L20" s="346"/>
      <c r="M20" s="347"/>
      <c r="N20" s="181"/>
      <c r="O20" s="182"/>
      <c r="P20" s="183"/>
      <c r="Q20" s="195">
        <f t="shared" si="0"/>
        <v>0</v>
      </c>
      <c r="R20" s="350"/>
    </row>
    <row r="21" spans="1:18" ht="18.600000000000001" customHeight="1">
      <c r="B21" s="180"/>
      <c r="C21" s="346"/>
      <c r="D21" s="347"/>
      <c r="E21" s="181"/>
      <c r="F21" s="182"/>
      <c r="G21" s="183"/>
      <c r="H21" s="195">
        <f t="shared" si="1"/>
        <v>0</v>
      </c>
      <c r="I21" s="350"/>
      <c r="J21" s="185"/>
      <c r="K21" s="180"/>
      <c r="L21" s="346"/>
      <c r="M21" s="347"/>
      <c r="N21" s="181"/>
      <c r="O21" s="182"/>
      <c r="P21" s="183"/>
      <c r="Q21" s="195">
        <f t="shared" si="0"/>
        <v>0</v>
      </c>
      <c r="R21" s="350"/>
    </row>
    <row r="22" spans="1:18" ht="18.600000000000001" customHeight="1">
      <c r="B22" s="180"/>
      <c r="C22" s="346"/>
      <c r="D22" s="347"/>
      <c r="E22" s="181"/>
      <c r="F22" s="182"/>
      <c r="G22" s="183"/>
      <c r="H22" s="195">
        <f t="shared" si="1"/>
        <v>0</v>
      </c>
      <c r="I22" s="350"/>
      <c r="J22" s="185"/>
      <c r="K22" s="186"/>
      <c r="L22" s="348"/>
      <c r="M22" s="349"/>
      <c r="N22" s="187"/>
      <c r="O22" s="188"/>
      <c r="P22" s="189"/>
      <c r="Q22" s="196">
        <f t="shared" si="0"/>
        <v>0</v>
      </c>
      <c r="R22" s="351"/>
    </row>
    <row r="23" spans="1:18" ht="18.600000000000001" customHeight="1">
      <c r="B23" s="180"/>
      <c r="C23" s="346"/>
      <c r="D23" s="347"/>
      <c r="E23" s="181"/>
      <c r="F23" s="182"/>
      <c r="G23" s="183"/>
      <c r="H23" s="195">
        <f t="shared" si="1"/>
        <v>0</v>
      </c>
      <c r="I23" s="350"/>
      <c r="J23" s="185"/>
      <c r="N23" s="197">
        <v>0.1</v>
      </c>
      <c r="O23" s="199" t="s">
        <v>124</v>
      </c>
      <c r="P23" s="621">
        <f>SUMIF($I3:$I27,"",$H3:$H27)+SUMIF($R3:$R22,"",$Q3:$Q22)</f>
        <v>0</v>
      </c>
      <c r="Q23" s="622"/>
      <c r="R23" s="623"/>
    </row>
    <row r="24" spans="1:18" ht="18.600000000000001" customHeight="1">
      <c r="B24" s="180"/>
      <c r="C24" s="346"/>
      <c r="D24" s="347"/>
      <c r="E24" s="181"/>
      <c r="F24" s="182"/>
      <c r="G24" s="183"/>
      <c r="H24" s="195">
        <f t="shared" si="1"/>
        <v>0</v>
      </c>
      <c r="I24" s="350"/>
      <c r="J24" s="185"/>
      <c r="K24" s="339" t="str">
        <f>IF($V$1&gt;0,"","項目が14行以内の場合は")</f>
        <v>項目が14行以内の場合は</v>
      </c>
      <c r="L24" s="215"/>
      <c r="N24" s="198">
        <v>0.08</v>
      </c>
      <c r="O24" s="200" t="s">
        <v>124</v>
      </c>
      <c r="P24" s="626">
        <f>SUMIF($I3:$I27,$N24,$H3:$H27)+SUMIF($R3:$R22,$N24,$Q3:$Q22)</f>
        <v>0</v>
      </c>
      <c r="Q24" s="627"/>
      <c r="R24" s="628"/>
    </row>
    <row r="25" spans="1:18" ht="18.600000000000001" customHeight="1">
      <c r="B25" s="180"/>
      <c r="C25" s="346"/>
      <c r="D25" s="347"/>
      <c r="E25" s="181"/>
      <c r="F25" s="182"/>
      <c r="G25" s="183"/>
      <c r="H25" s="195">
        <f t="shared" si="1"/>
        <v>0</v>
      </c>
      <c r="I25" s="350"/>
      <c r="J25" s="185"/>
      <c r="K25" s="339" t="str">
        <f>IF($V$1&gt;0,"","表紙の明細欄に記入してください！")</f>
        <v>表紙の明細欄に記入してください！</v>
      </c>
      <c r="L25" s="215"/>
      <c r="N25" s="629" t="s">
        <v>125</v>
      </c>
      <c r="O25" s="629"/>
      <c r="P25" s="630">
        <f>SUM(SUMIFS($H3:$H27,$I3:$I27,{"非","他"})+SUMIFS($Q3:$Q22,$R3:$R22,{"非","他"}))</f>
        <v>0</v>
      </c>
      <c r="Q25" s="631"/>
      <c r="R25" s="632"/>
    </row>
    <row r="26" spans="1:18" ht="18.600000000000001" customHeight="1">
      <c r="B26" s="180"/>
      <c r="C26" s="346"/>
      <c r="D26" s="347"/>
      <c r="E26" s="181"/>
      <c r="F26" s="182"/>
      <c r="G26" s="183"/>
      <c r="H26" s="195">
        <f t="shared" si="1"/>
        <v>0</v>
      </c>
      <c r="I26" s="350"/>
      <c r="J26" s="185"/>
      <c r="N26" s="619" t="s">
        <v>122</v>
      </c>
      <c r="O26" s="620"/>
      <c r="P26" s="621">
        <f>SUM(P23:R25)</f>
        <v>0</v>
      </c>
      <c r="Q26" s="622"/>
      <c r="R26" s="623"/>
    </row>
    <row r="27" spans="1:18" ht="18.600000000000001" customHeight="1">
      <c r="B27" s="186"/>
      <c r="C27" s="348"/>
      <c r="D27" s="349"/>
      <c r="E27" s="187"/>
      <c r="F27" s="188"/>
      <c r="G27" s="189"/>
      <c r="H27" s="195">
        <f t="shared" si="1"/>
        <v>0</v>
      </c>
      <c r="I27" s="351"/>
      <c r="J27" s="185"/>
      <c r="N27" s="636" t="s">
        <v>123</v>
      </c>
      <c r="O27" s="637"/>
      <c r="P27" s="630">
        <f>SUM(P26)</f>
        <v>0</v>
      </c>
      <c r="Q27" s="631"/>
      <c r="R27" s="632"/>
    </row>
    <row r="28" spans="1:18" ht="18.600000000000001" customHeight="1">
      <c r="H28" s="191"/>
      <c r="L28" s="633">
        <f>'　請　求　書　'!$D$5</f>
        <v>0</v>
      </c>
      <c r="M28" s="633"/>
      <c r="N28" s="633"/>
      <c r="O28" s="634">
        <f>'　請　求　書　'!$M$4</f>
        <v>0</v>
      </c>
      <c r="P28" s="635"/>
      <c r="Q28" s="635"/>
      <c r="R28" s="192"/>
    </row>
    <row r="29" spans="1:18" ht="31.5" customHeight="1">
      <c r="G29" s="624" t="s">
        <v>120</v>
      </c>
      <c r="H29" s="624"/>
      <c r="I29" s="624"/>
      <c r="J29" s="624"/>
      <c r="K29" s="624"/>
      <c r="L29" s="624"/>
      <c r="M29" s="170"/>
      <c r="N29" s="171"/>
      <c r="O29" s="625">
        <f>'　請　求　書　'!O$1</f>
        <v>45382</v>
      </c>
      <c r="P29" s="625"/>
      <c r="Q29" s="625"/>
      <c r="R29" s="172"/>
    </row>
    <row r="30" spans="1:18" s="43" customFormat="1" ht="18.600000000000001" customHeight="1">
      <c r="B30" s="173" t="s">
        <v>26</v>
      </c>
      <c r="C30" s="174" t="s">
        <v>56</v>
      </c>
      <c r="D30" s="174" t="s">
        <v>57</v>
      </c>
      <c r="E30" s="174" t="s">
        <v>27</v>
      </c>
      <c r="F30" s="175" t="s">
        <v>28</v>
      </c>
      <c r="G30" s="176" t="s">
        <v>70</v>
      </c>
      <c r="H30" s="177" t="s">
        <v>61</v>
      </c>
      <c r="I30" s="178" t="s">
        <v>121</v>
      </c>
      <c r="J30" s="179"/>
      <c r="K30" s="173" t="s">
        <v>26</v>
      </c>
      <c r="L30" s="174" t="s">
        <v>56</v>
      </c>
      <c r="M30" s="174" t="s">
        <v>57</v>
      </c>
      <c r="N30" s="174" t="s">
        <v>27</v>
      </c>
      <c r="O30" s="175" t="s">
        <v>28</v>
      </c>
      <c r="P30" s="176" t="s">
        <v>70</v>
      </c>
      <c r="Q30" s="177" t="s">
        <v>61</v>
      </c>
      <c r="R30" s="178" t="s">
        <v>121</v>
      </c>
    </row>
    <row r="31" spans="1:18" s="44" customFormat="1" ht="18.600000000000001" customHeight="1">
      <c r="A31" s="61"/>
      <c r="B31" s="180"/>
      <c r="C31" s="346"/>
      <c r="D31" s="346"/>
      <c r="E31" s="181"/>
      <c r="F31" s="182"/>
      <c r="G31" s="183"/>
      <c r="H31" s="194">
        <f>ROUND(F31*G31,0)</f>
        <v>0</v>
      </c>
      <c r="I31" s="350"/>
      <c r="J31" s="184"/>
      <c r="K31" s="180"/>
      <c r="L31" s="346"/>
      <c r="M31" s="346"/>
      <c r="N31" s="181"/>
      <c r="O31" s="182"/>
      <c r="P31" s="183"/>
      <c r="Q31" s="195">
        <f t="shared" ref="Q31:Q50" si="2">ROUND(O31*P31,0)</f>
        <v>0</v>
      </c>
      <c r="R31" s="350"/>
    </row>
    <row r="32" spans="1:18" ht="18.600000000000001" customHeight="1">
      <c r="B32" s="180"/>
      <c r="C32" s="346"/>
      <c r="D32" s="346"/>
      <c r="E32" s="181"/>
      <c r="F32" s="182"/>
      <c r="G32" s="183"/>
      <c r="H32" s="194">
        <f t="shared" ref="H32:H55" si="3">ROUND(F32*G32,0)</f>
        <v>0</v>
      </c>
      <c r="I32" s="350"/>
      <c r="J32" s="185"/>
      <c r="K32" s="180"/>
      <c r="L32" s="346"/>
      <c r="M32" s="346"/>
      <c r="N32" s="181"/>
      <c r="O32" s="182"/>
      <c r="P32" s="183"/>
      <c r="Q32" s="195">
        <f t="shared" si="2"/>
        <v>0</v>
      </c>
      <c r="R32" s="350"/>
    </row>
    <row r="33" spans="2:18" ht="18.600000000000001" customHeight="1">
      <c r="B33" s="180"/>
      <c r="C33" s="346"/>
      <c r="D33" s="346"/>
      <c r="E33" s="181"/>
      <c r="F33" s="182"/>
      <c r="G33" s="183"/>
      <c r="H33" s="194">
        <f t="shared" si="3"/>
        <v>0</v>
      </c>
      <c r="I33" s="350"/>
      <c r="J33" s="185"/>
      <c r="K33" s="180"/>
      <c r="L33" s="346"/>
      <c r="M33" s="346"/>
      <c r="N33" s="181"/>
      <c r="O33" s="182"/>
      <c r="P33" s="183"/>
      <c r="Q33" s="195">
        <f t="shared" si="2"/>
        <v>0</v>
      </c>
      <c r="R33" s="350"/>
    </row>
    <row r="34" spans="2:18" ht="18.600000000000001" customHeight="1">
      <c r="B34" s="180"/>
      <c r="C34" s="346"/>
      <c r="D34" s="346"/>
      <c r="E34" s="181"/>
      <c r="F34" s="182"/>
      <c r="G34" s="183"/>
      <c r="H34" s="194">
        <f t="shared" si="3"/>
        <v>0</v>
      </c>
      <c r="I34" s="350"/>
      <c r="J34" s="185"/>
      <c r="K34" s="180"/>
      <c r="L34" s="346"/>
      <c r="M34" s="346"/>
      <c r="N34" s="181"/>
      <c r="O34" s="182"/>
      <c r="P34" s="183"/>
      <c r="Q34" s="195">
        <f t="shared" si="2"/>
        <v>0</v>
      </c>
      <c r="R34" s="350"/>
    </row>
    <row r="35" spans="2:18" ht="18.600000000000001" customHeight="1">
      <c r="B35" s="180"/>
      <c r="C35" s="346"/>
      <c r="D35" s="346"/>
      <c r="E35" s="181"/>
      <c r="F35" s="182"/>
      <c r="G35" s="183"/>
      <c r="H35" s="194">
        <f t="shared" si="3"/>
        <v>0</v>
      </c>
      <c r="I35" s="350"/>
      <c r="J35" s="185"/>
      <c r="K35" s="180"/>
      <c r="L35" s="346"/>
      <c r="M35" s="346"/>
      <c r="N35" s="181"/>
      <c r="O35" s="182"/>
      <c r="P35" s="183"/>
      <c r="Q35" s="195">
        <f t="shared" si="2"/>
        <v>0</v>
      </c>
      <c r="R35" s="350"/>
    </row>
    <row r="36" spans="2:18" ht="18.600000000000001" customHeight="1">
      <c r="B36" s="180"/>
      <c r="C36" s="346"/>
      <c r="D36" s="347"/>
      <c r="E36" s="181"/>
      <c r="F36" s="182"/>
      <c r="G36" s="183"/>
      <c r="H36" s="194">
        <f t="shared" si="3"/>
        <v>0</v>
      </c>
      <c r="I36" s="350"/>
      <c r="J36" s="185"/>
      <c r="K36" s="180"/>
      <c r="L36" s="346"/>
      <c r="M36" s="347"/>
      <c r="N36" s="181"/>
      <c r="O36" s="182"/>
      <c r="P36" s="183"/>
      <c r="Q36" s="195">
        <f t="shared" si="2"/>
        <v>0</v>
      </c>
      <c r="R36" s="350"/>
    </row>
    <row r="37" spans="2:18" ht="18.600000000000001" customHeight="1">
      <c r="B37" s="180"/>
      <c r="C37" s="346"/>
      <c r="D37" s="347"/>
      <c r="E37" s="181"/>
      <c r="F37" s="182"/>
      <c r="G37" s="183"/>
      <c r="H37" s="194">
        <f t="shared" si="3"/>
        <v>0</v>
      </c>
      <c r="I37" s="350"/>
      <c r="J37" s="185"/>
      <c r="K37" s="180"/>
      <c r="L37" s="346"/>
      <c r="M37" s="347"/>
      <c r="N37" s="181"/>
      <c r="O37" s="182"/>
      <c r="P37" s="183"/>
      <c r="Q37" s="195">
        <f t="shared" si="2"/>
        <v>0</v>
      </c>
      <c r="R37" s="350"/>
    </row>
    <row r="38" spans="2:18" ht="18.600000000000001" customHeight="1">
      <c r="B38" s="180"/>
      <c r="C38" s="346"/>
      <c r="D38" s="347"/>
      <c r="E38" s="181"/>
      <c r="F38" s="182"/>
      <c r="G38" s="183"/>
      <c r="H38" s="194">
        <f t="shared" si="3"/>
        <v>0</v>
      </c>
      <c r="I38" s="350"/>
      <c r="J38" s="185"/>
      <c r="K38" s="180"/>
      <c r="L38" s="346"/>
      <c r="M38" s="347"/>
      <c r="N38" s="181"/>
      <c r="O38" s="182"/>
      <c r="P38" s="183"/>
      <c r="Q38" s="195">
        <f t="shared" si="2"/>
        <v>0</v>
      </c>
      <c r="R38" s="350"/>
    </row>
    <row r="39" spans="2:18" ht="18.600000000000001" customHeight="1">
      <c r="B39" s="180"/>
      <c r="C39" s="346"/>
      <c r="D39" s="347"/>
      <c r="E39" s="181"/>
      <c r="F39" s="182"/>
      <c r="G39" s="183"/>
      <c r="H39" s="194">
        <f t="shared" si="3"/>
        <v>0</v>
      </c>
      <c r="I39" s="350"/>
      <c r="J39" s="185"/>
      <c r="K39" s="180"/>
      <c r="L39" s="346"/>
      <c r="M39" s="347"/>
      <c r="N39" s="181"/>
      <c r="O39" s="182"/>
      <c r="P39" s="183"/>
      <c r="Q39" s="195">
        <f t="shared" si="2"/>
        <v>0</v>
      </c>
      <c r="R39" s="350"/>
    </row>
    <row r="40" spans="2:18" ht="18.600000000000001" customHeight="1">
      <c r="B40" s="180"/>
      <c r="C40" s="346"/>
      <c r="D40" s="347"/>
      <c r="E40" s="181"/>
      <c r="F40" s="182"/>
      <c r="G40" s="183"/>
      <c r="H40" s="194">
        <f t="shared" si="3"/>
        <v>0</v>
      </c>
      <c r="I40" s="350"/>
      <c r="J40" s="185"/>
      <c r="K40" s="180"/>
      <c r="L40" s="346"/>
      <c r="M40" s="347"/>
      <c r="N40" s="181"/>
      <c r="O40" s="182"/>
      <c r="P40" s="183"/>
      <c r="Q40" s="195">
        <f t="shared" si="2"/>
        <v>0</v>
      </c>
      <c r="R40" s="350"/>
    </row>
    <row r="41" spans="2:18" ht="18.600000000000001" customHeight="1">
      <c r="B41" s="180"/>
      <c r="C41" s="346"/>
      <c r="D41" s="347"/>
      <c r="E41" s="181"/>
      <c r="F41" s="182"/>
      <c r="G41" s="183"/>
      <c r="H41" s="194">
        <f t="shared" si="3"/>
        <v>0</v>
      </c>
      <c r="I41" s="350"/>
      <c r="J41" s="185"/>
      <c r="K41" s="180"/>
      <c r="L41" s="346"/>
      <c r="M41" s="347"/>
      <c r="N41" s="181"/>
      <c r="O41" s="182"/>
      <c r="P41" s="183"/>
      <c r="Q41" s="195">
        <f t="shared" si="2"/>
        <v>0</v>
      </c>
      <c r="R41" s="350"/>
    </row>
    <row r="42" spans="2:18" ht="18.600000000000001" customHeight="1">
      <c r="B42" s="180"/>
      <c r="C42" s="346"/>
      <c r="D42" s="347"/>
      <c r="E42" s="181"/>
      <c r="F42" s="182"/>
      <c r="G42" s="183"/>
      <c r="H42" s="194">
        <f t="shared" si="3"/>
        <v>0</v>
      </c>
      <c r="I42" s="350"/>
      <c r="J42" s="185"/>
      <c r="K42" s="180"/>
      <c r="L42" s="346"/>
      <c r="M42" s="347"/>
      <c r="N42" s="181"/>
      <c r="O42" s="182"/>
      <c r="P42" s="183"/>
      <c r="Q42" s="195">
        <f t="shared" si="2"/>
        <v>0</v>
      </c>
      <c r="R42" s="350"/>
    </row>
    <row r="43" spans="2:18" ht="18.600000000000001" customHeight="1">
      <c r="B43" s="180"/>
      <c r="C43" s="346"/>
      <c r="D43" s="347"/>
      <c r="E43" s="181"/>
      <c r="F43" s="182"/>
      <c r="G43" s="183"/>
      <c r="H43" s="194">
        <f t="shared" si="3"/>
        <v>0</v>
      </c>
      <c r="I43" s="350"/>
      <c r="J43" s="185"/>
      <c r="K43" s="180"/>
      <c r="L43" s="346"/>
      <c r="M43" s="347"/>
      <c r="N43" s="181"/>
      <c r="O43" s="182"/>
      <c r="P43" s="183"/>
      <c r="Q43" s="195">
        <f t="shared" si="2"/>
        <v>0</v>
      </c>
      <c r="R43" s="350"/>
    </row>
    <row r="44" spans="2:18" ht="18.600000000000001" customHeight="1">
      <c r="B44" s="180"/>
      <c r="C44" s="346"/>
      <c r="D44" s="347"/>
      <c r="E44" s="181"/>
      <c r="F44" s="182"/>
      <c r="G44" s="183"/>
      <c r="H44" s="194">
        <f t="shared" si="3"/>
        <v>0</v>
      </c>
      <c r="I44" s="350"/>
      <c r="J44" s="185"/>
      <c r="K44" s="180"/>
      <c r="L44" s="346"/>
      <c r="M44" s="347"/>
      <c r="N44" s="181"/>
      <c r="O44" s="182"/>
      <c r="P44" s="183"/>
      <c r="Q44" s="195">
        <f t="shared" si="2"/>
        <v>0</v>
      </c>
      <c r="R44" s="350"/>
    </row>
    <row r="45" spans="2:18" ht="18.600000000000001" customHeight="1">
      <c r="B45" s="180"/>
      <c r="C45" s="346"/>
      <c r="D45" s="347"/>
      <c r="E45" s="181"/>
      <c r="F45" s="182"/>
      <c r="G45" s="183"/>
      <c r="H45" s="194">
        <f t="shared" si="3"/>
        <v>0</v>
      </c>
      <c r="I45" s="350"/>
      <c r="J45" s="185"/>
      <c r="K45" s="180"/>
      <c r="L45" s="346"/>
      <c r="M45" s="347"/>
      <c r="N45" s="181"/>
      <c r="O45" s="182"/>
      <c r="P45" s="183"/>
      <c r="Q45" s="195">
        <f t="shared" si="2"/>
        <v>0</v>
      </c>
      <c r="R45" s="350"/>
    </row>
    <row r="46" spans="2:18" ht="18.600000000000001" customHeight="1">
      <c r="B46" s="180"/>
      <c r="C46" s="346"/>
      <c r="D46" s="347"/>
      <c r="E46" s="181"/>
      <c r="F46" s="182"/>
      <c r="G46" s="183"/>
      <c r="H46" s="194">
        <f t="shared" si="3"/>
        <v>0</v>
      </c>
      <c r="I46" s="350"/>
      <c r="J46" s="185"/>
      <c r="K46" s="180"/>
      <c r="L46" s="346"/>
      <c r="M46" s="347"/>
      <c r="N46" s="181"/>
      <c r="O46" s="182"/>
      <c r="P46" s="183"/>
      <c r="Q46" s="195">
        <f t="shared" si="2"/>
        <v>0</v>
      </c>
      <c r="R46" s="350"/>
    </row>
    <row r="47" spans="2:18" ht="18.600000000000001" customHeight="1">
      <c r="B47" s="180"/>
      <c r="C47" s="346"/>
      <c r="D47" s="347"/>
      <c r="E47" s="181"/>
      <c r="F47" s="182"/>
      <c r="G47" s="183"/>
      <c r="H47" s="194">
        <f t="shared" si="3"/>
        <v>0</v>
      </c>
      <c r="I47" s="350"/>
      <c r="J47" s="185"/>
      <c r="K47" s="180"/>
      <c r="L47" s="346"/>
      <c r="M47" s="347"/>
      <c r="N47" s="181"/>
      <c r="O47" s="182"/>
      <c r="P47" s="183"/>
      <c r="Q47" s="195">
        <f t="shared" si="2"/>
        <v>0</v>
      </c>
      <c r="R47" s="350"/>
    </row>
    <row r="48" spans="2:18" ht="18.600000000000001" customHeight="1">
      <c r="B48" s="180"/>
      <c r="C48" s="346"/>
      <c r="D48" s="347"/>
      <c r="E48" s="181"/>
      <c r="F48" s="182"/>
      <c r="G48" s="183"/>
      <c r="H48" s="194">
        <f t="shared" si="3"/>
        <v>0</v>
      </c>
      <c r="I48" s="350"/>
      <c r="J48" s="185"/>
      <c r="K48" s="180"/>
      <c r="L48" s="346"/>
      <c r="M48" s="347"/>
      <c r="N48" s="181"/>
      <c r="O48" s="182"/>
      <c r="P48" s="183"/>
      <c r="Q48" s="195">
        <f t="shared" si="2"/>
        <v>0</v>
      </c>
      <c r="R48" s="350"/>
    </row>
    <row r="49" spans="1:18" ht="18.600000000000001" customHeight="1">
      <c r="B49" s="180"/>
      <c r="C49" s="346"/>
      <c r="D49" s="347"/>
      <c r="E49" s="181"/>
      <c r="F49" s="182"/>
      <c r="G49" s="183"/>
      <c r="H49" s="194">
        <f t="shared" si="3"/>
        <v>0</v>
      </c>
      <c r="I49" s="350"/>
      <c r="J49" s="185"/>
      <c r="K49" s="180"/>
      <c r="L49" s="346"/>
      <c r="M49" s="347"/>
      <c r="N49" s="181"/>
      <c r="O49" s="182"/>
      <c r="P49" s="183"/>
      <c r="Q49" s="195">
        <f t="shared" si="2"/>
        <v>0</v>
      </c>
      <c r="R49" s="350"/>
    </row>
    <row r="50" spans="1:18" ht="18.600000000000001" customHeight="1">
      <c r="B50" s="180"/>
      <c r="C50" s="346"/>
      <c r="D50" s="347"/>
      <c r="E50" s="181"/>
      <c r="F50" s="182"/>
      <c r="G50" s="183"/>
      <c r="H50" s="194">
        <f t="shared" si="3"/>
        <v>0</v>
      </c>
      <c r="I50" s="350"/>
      <c r="J50" s="185"/>
      <c r="K50" s="186"/>
      <c r="L50" s="348"/>
      <c r="M50" s="349"/>
      <c r="N50" s="187"/>
      <c r="O50" s="188"/>
      <c r="P50" s="189"/>
      <c r="Q50" s="201">
        <f t="shared" si="2"/>
        <v>0</v>
      </c>
      <c r="R50" s="351"/>
    </row>
    <row r="51" spans="1:18" ht="18.600000000000001" customHeight="1">
      <c r="B51" s="180"/>
      <c r="C51" s="346"/>
      <c r="D51" s="347"/>
      <c r="E51" s="181"/>
      <c r="F51" s="182"/>
      <c r="G51" s="183"/>
      <c r="H51" s="194">
        <f t="shared" si="3"/>
        <v>0</v>
      </c>
      <c r="I51" s="350"/>
      <c r="J51" s="185"/>
      <c r="N51" s="197">
        <f>$N$23</f>
        <v>0.1</v>
      </c>
      <c r="O51" s="199" t="s">
        <v>124</v>
      </c>
      <c r="P51" s="621">
        <f>SUMIF($I31:$I55,"",$H31:$H55)+SUMIF($R31:$R50,"",$Q31:$Q50)</f>
        <v>0</v>
      </c>
      <c r="Q51" s="622"/>
      <c r="R51" s="623"/>
    </row>
    <row r="52" spans="1:18" ht="18.600000000000001" customHeight="1">
      <c r="B52" s="180"/>
      <c r="C52" s="346"/>
      <c r="D52" s="347"/>
      <c r="E52" s="181"/>
      <c r="F52" s="182"/>
      <c r="G52" s="183"/>
      <c r="H52" s="194">
        <f t="shared" si="3"/>
        <v>0</v>
      </c>
      <c r="I52" s="350"/>
      <c r="J52" s="185"/>
      <c r="N52" s="198">
        <f>$N$24</f>
        <v>0.08</v>
      </c>
      <c r="O52" s="200" t="s">
        <v>124</v>
      </c>
      <c r="P52" s="626">
        <f>SUMIF($I31:$I55,$N52,$H31:$H55)+SUMIF($R31:$R50,$N52,$Q31:$Q50)</f>
        <v>0</v>
      </c>
      <c r="Q52" s="627"/>
      <c r="R52" s="628"/>
    </row>
    <row r="53" spans="1:18" ht="18.600000000000001" customHeight="1">
      <c r="B53" s="180"/>
      <c r="C53" s="346"/>
      <c r="D53" s="347"/>
      <c r="E53" s="181"/>
      <c r="F53" s="182"/>
      <c r="G53" s="183"/>
      <c r="H53" s="194">
        <f t="shared" si="3"/>
        <v>0</v>
      </c>
      <c r="I53" s="350"/>
      <c r="J53" s="185"/>
      <c r="N53" s="629" t="s">
        <v>125</v>
      </c>
      <c r="O53" s="629"/>
      <c r="P53" s="630">
        <f>SUM(SUMIFS($H31:$H55,$I31:$I55,{"非","他"})+SUMIFS($Q31:$Q50,$R31:$R50,{"非","他"}))</f>
        <v>0</v>
      </c>
      <c r="Q53" s="631"/>
      <c r="R53" s="632"/>
    </row>
    <row r="54" spans="1:18" ht="18.600000000000001" customHeight="1">
      <c r="B54" s="180"/>
      <c r="C54" s="346"/>
      <c r="D54" s="347"/>
      <c r="E54" s="181"/>
      <c r="F54" s="182"/>
      <c r="G54" s="183"/>
      <c r="H54" s="194">
        <f t="shared" si="3"/>
        <v>0</v>
      </c>
      <c r="I54" s="350"/>
      <c r="J54" s="185"/>
      <c r="N54" s="619" t="s">
        <v>122</v>
      </c>
      <c r="O54" s="620"/>
      <c r="P54" s="621">
        <f>SUM(P51:R53)</f>
        <v>0</v>
      </c>
      <c r="Q54" s="622"/>
      <c r="R54" s="623"/>
    </row>
    <row r="55" spans="1:18" ht="18.600000000000001" customHeight="1">
      <c r="B55" s="186"/>
      <c r="C55" s="348"/>
      <c r="D55" s="349"/>
      <c r="E55" s="187"/>
      <c r="F55" s="188"/>
      <c r="G55" s="189"/>
      <c r="H55" s="193">
        <f t="shared" si="3"/>
        <v>0</v>
      </c>
      <c r="I55" s="351"/>
      <c r="J55" s="185"/>
      <c r="N55" s="636" t="s">
        <v>123</v>
      </c>
      <c r="O55" s="637"/>
      <c r="P55" s="630">
        <f>P27+P54</f>
        <v>0</v>
      </c>
      <c r="Q55" s="631"/>
      <c r="R55" s="632"/>
    </row>
    <row r="56" spans="1:18" ht="18.600000000000001" customHeight="1">
      <c r="H56" s="191"/>
      <c r="L56" s="633">
        <f>'　請　求　書　'!$D$5</f>
        <v>0</v>
      </c>
      <c r="M56" s="633"/>
      <c r="N56" s="633"/>
      <c r="O56" s="635">
        <f>'　請　求　書　'!$M$4</f>
        <v>0</v>
      </c>
      <c r="P56" s="635"/>
      <c r="Q56" s="635"/>
      <c r="R56" s="192"/>
    </row>
    <row r="57" spans="1:18" ht="31.5" customHeight="1">
      <c r="G57" s="624" t="s">
        <v>120</v>
      </c>
      <c r="H57" s="624"/>
      <c r="I57" s="624"/>
      <c r="J57" s="624"/>
      <c r="K57" s="624"/>
      <c r="L57" s="624"/>
      <c r="M57" s="170"/>
      <c r="N57" s="171"/>
      <c r="O57" s="625">
        <f>'　請　求　書　'!O$1</f>
        <v>45382</v>
      </c>
      <c r="P57" s="625"/>
      <c r="Q57" s="625"/>
      <c r="R57" s="172"/>
    </row>
    <row r="58" spans="1:18" s="43" customFormat="1" ht="18.600000000000001" customHeight="1">
      <c r="B58" s="173" t="s">
        <v>26</v>
      </c>
      <c r="C58" s="174" t="s">
        <v>56</v>
      </c>
      <c r="D58" s="174" t="s">
        <v>57</v>
      </c>
      <c r="E58" s="174" t="s">
        <v>27</v>
      </c>
      <c r="F58" s="175" t="s">
        <v>28</v>
      </c>
      <c r="G58" s="176" t="s">
        <v>70</v>
      </c>
      <c r="H58" s="177" t="s">
        <v>61</v>
      </c>
      <c r="I58" s="178" t="s">
        <v>121</v>
      </c>
      <c r="J58" s="179"/>
      <c r="K58" s="173" t="s">
        <v>26</v>
      </c>
      <c r="L58" s="174" t="s">
        <v>56</v>
      </c>
      <c r="M58" s="174" t="s">
        <v>57</v>
      </c>
      <c r="N58" s="174" t="s">
        <v>27</v>
      </c>
      <c r="O58" s="175" t="s">
        <v>28</v>
      </c>
      <c r="P58" s="176" t="s">
        <v>70</v>
      </c>
      <c r="Q58" s="177" t="s">
        <v>61</v>
      </c>
      <c r="R58" s="178" t="s">
        <v>121</v>
      </c>
    </row>
    <row r="59" spans="1:18" s="44" customFormat="1" ht="18.600000000000001" customHeight="1">
      <c r="A59" s="61"/>
      <c r="B59" s="180"/>
      <c r="C59" s="346"/>
      <c r="D59" s="346"/>
      <c r="E59" s="181"/>
      <c r="F59" s="182"/>
      <c r="G59" s="183"/>
      <c r="H59" s="195">
        <f>ROUND(F59*G59,0)</f>
        <v>0</v>
      </c>
      <c r="I59" s="352"/>
      <c r="J59" s="184"/>
      <c r="K59" s="180"/>
      <c r="L59" s="346"/>
      <c r="M59" s="346"/>
      <c r="N59" s="181"/>
      <c r="O59" s="182"/>
      <c r="P59" s="183"/>
      <c r="Q59" s="195">
        <f t="shared" ref="Q59:Q78" si="4">ROUND(O59*P59,0)</f>
        <v>0</v>
      </c>
      <c r="R59" s="352"/>
    </row>
    <row r="60" spans="1:18" ht="18.600000000000001" customHeight="1">
      <c r="B60" s="180"/>
      <c r="C60" s="346"/>
      <c r="D60" s="346"/>
      <c r="E60" s="181"/>
      <c r="F60" s="182"/>
      <c r="G60" s="183"/>
      <c r="H60" s="195">
        <f t="shared" ref="H60:H83" si="5">ROUND(F60*G60,0)</f>
        <v>0</v>
      </c>
      <c r="I60" s="352"/>
      <c r="J60" s="185"/>
      <c r="K60" s="180"/>
      <c r="L60" s="346"/>
      <c r="M60" s="346"/>
      <c r="N60" s="181"/>
      <c r="O60" s="182"/>
      <c r="P60" s="183"/>
      <c r="Q60" s="195">
        <f t="shared" si="4"/>
        <v>0</v>
      </c>
      <c r="R60" s="352"/>
    </row>
    <row r="61" spans="1:18" ht="18.600000000000001" customHeight="1">
      <c r="B61" s="180"/>
      <c r="C61" s="346"/>
      <c r="D61" s="346"/>
      <c r="E61" s="181"/>
      <c r="F61" s="182"/>
      <c r="G61" s="183"/>
      <c r="H61" s="195">
        <f t="shared" si="5"/>
        <v>0</v>
      </c>
      <c r="I61" s="352"/>
      <c r="J61" s="185"/>
      <c r="K61" s="180"/>
      <c r="L61" s="346"/>
      <c r="M61" s="346"/>
      <c r="N61" s="181"/>
      <c r="O61" s="182"/>
      <c r="P61" s="183"/>
      <c r="Q61" s="195">
        <f t="shared" si="4"/>
        <v>0</v>
      </c>
      <c r="R61" s="352"/>
    </row>
    <row r="62" spans="1:18" ht="18.600000000000001" customHeight="1">
      <c r="B62" s="180"/>
      <c r="C62" s="346"/>
      <c r="D62" s="346"/>
      <c r="E62" s="181"/>
      <c r="F62" s="182"/>
      <c r="G62" s="183"/>
      <c r="H62" s="195">
        <f t="shared" si="5"/>
        <v>0</v>
      </c>
      <c r="I62" s="352"/>
      <c r="J62" s="185"/>
      <c r="K62" s="180"/>
      <c r="L62" s="346"/>
      <c r="M62" s="346"/>
      <c r="N62" s="181"/>
      <c r="O62" s="182"/>
      <c r="P62" s="183"/>
      <c r="Q62" s="195">
        <f t="shared" si="4"/>
        <v>0</v>
      </c>
      <c r="R62" s="352"/>
    </row>
    <row r="63" spans="1:18" ht="18.600000000000001" customHeight="1">
      <c r="B63" s="180"/>
      <c r="C63" s="346"/>
      <c r="D63" s="346"/>
      <c r="E63" s="181"/>
      <c r="F63" s="182"/>
      <c r="G63" s="183"/>
      <c r="H63" s="195">
        <f t="shared" si="5"/>
        <v>0</v>
      </c>
      <c r="I63" s="352"/>
      <c r="J63" s="185"/>
      <c r="K63" s="180"/>
      <c r="L63" s="346"/>
      <c r="M63" s="346"/>
      <c r="N63" s="181"/>
      <c r="O63" s="182"/>
      <c r="P63" s="183"/>
      <c r="Q63" s="195">
        <f t="shared" si="4"/>
        <v>0</v>
      </c>
      <c r="R63" s="352"/>
    </row>
    <row r="64" spans="1:18" ht="18.600000000000001" customHeight="1">
      <c r="B64" s="180"/>
      <c r="C64" s="346"/>
      <c r="D64" s="347"/>
      <c r="E64" s="181"/>
      <c r="F64" s="182"/>
      <c r="G64" s="183"/>
      <c r="H64" s="195">
        <f t="shared" si="5"/>
        <v>0</v>
      </c>
      <c r="I64" s="352"/>
      <c r="J64" s="185"/>
      <c r="K64" s="180"/>
      <c r="L64" s="346"/>
      <c r="M64" s="347"/>
      <c r="N64" s="181"/>
      <c r="O64" s="182"/>
      <c r="P64" s="183"/>
      <c r="Q64" s="195">
        <f t="shared" si="4"/>
        <v>0</v>
      </c>
      <c r="R64" s="352"/>
    </row>
    <row r="65" spans="2:18" ht="18.600000000000001" customHeight="1">
      <c r="B65" s="180"/>
      <c r="C65" s="346"/>
      <c r="D65" s="347"/>
      <c r="E65" s="181"/>
      <c r="F65" s="182"/>
      <c r="G65" s="183"/>
      <c r="H65" s="195">
        <f t="shared" si="5"/>
        <v>0</v>
      </c>
      <c r="I65" s="352"/>
      <c r="J65" s="185"/>
      <c r="K65" s="180"/>
      <c r="L65" s="346"/>
      <c r="M65" s="347"/>
      <c r="N65" s="181"/>
      <c r="O65" s="182"/>
      <c r="P65" s="183"/>
      <c r="Q65" s="195">
        <f t="shared" si="4"/>
        <v>0</v>
      </c>
      <c r="R65" s="352"/>
    </row>
    <row r="66" spans="2:18" ht="18.600000000000001" customHeight="1">
      <c r="B66" s="180"/>
      <c r="C66" s="346"/>
      <c r="D66" s="347"/>
      <c r="E66" s="181"/>
      <c r="F66" s="182"/>
      <c r="G66" s="183"/>
      <c r="H66" s="195">
        <f t="shared" si="5"/>
        <v>0</v>
      </c>
      <c r="I66" s="352"/>
      <c r="J66" s="185"/>
      <c r="K66" s="180"/>
      <c r="L66" s="346"/>
      <c r="M66" s="347"/>
      <c r="N66" s="181"/>
      <c r="O66" s="182"/>
      <c r="P66" s="183"/>
      <c r="Q66" s="195">
        <f t="shared" si="4"/>
        <v>0</v>
      </c>
      <c r="R66" s="352"/>
    </row>
    <row r="67" spans="2:18" ht="18.600000000000001" customHeight="1">
      <c r="B67" s="180"/>
      <c r="C67" s="346"/>
      <c r="D67" s="347"/>
      <c r="E67" s="181"/>
      <c r="F67" s="182"/>
      <c r="G67" s="183"/>
      <c r="H67" s="195">
        <f t="shared" si="5"/>
        <v>0</v>
      </c>
      <c r="I67" s="352"/>
      <c r="J67" s="185"/>
      <c r="K67" s="180"/>
      <c r="L67" s="346"/>
      <c r="M67" s="347"/>
      <c r="N67" s="181"/>
      <c r="O67" s="182"/>
      <c r="P67" s="183"/>
      <c r="Q67" s="195">
        <f t="shared" si="4"/>
        <v>0</v>
      </c>
      <c r="R67" s="352"/>
    </row>
    <row r="68" spans="2:18" ht="18.600000000000001" customHeight="1">
      <c r="B68" s="180"/>
      <c r="C68" s="346"/>
      <c r="D68" s="347"/>
      <c r="E68" s="181"/>
      <c r="F68" s="182"/>
      <c r="G68" s="183"/>
      <c r="H68" s="195">
        <f t="shared" si="5"/>
        <v>0</v>
      </c>
      <c r="I68" s="352"/>
      <c r="J68" s="185"/>
      <c r="K68" s="180"/>
      <c r="L68" s="346"/>
      <c r="M68" s="347"/>
      <c r="N68" s="181"/>
      <c r="O68" s="182"/>
      <c r="P68" s="183"/>
      <c r="Q68" s="195">
        <f t="shared" si="4"/>
        <v>0</v>
      </c>
      <c r="R68" s="352"/>
    </row>
    <row r="69" spans="2:18" ht="18.600000000000001" customHeight="1">
      <c r="B69" s="180"/>
      <c r="C69" s="346"/>
      <c r="D69" s="347"/>
      <c r="E69" s="181"/>
      <c r="F69" s="182"/>
      <c r="G69" s="183"/>
      <c r="H69" s="195">
        <f t="shared" si="5"/>
        <v>0</v>
      </c>
      <c r="I69" s="352"/>
      <c r="J69" s="185"/>
      <c r="K69" s="180"/>
      <c r="L69" s="346"/>
      <c r="M69" s="347"/>
      <c r="N69" s="181"/>
      <c r="O69" s="182"/>
      <c r="P69" s="183"/>
      <c r="Q69" s="195">
        <f t="shared" si="4"/>
        <v>0</v>
      </c>
      <c r="R69" s="352"/>
    </row>
    <row r="70" spans="2:18" ht="18.600000000000001" customHeight="1">
      <c r="B70" s="180"/>
      <c r="C70" s="346"/>
      <c r="D70" s="347"/>
      <c r="E70" s="181"/>
      <c r="F70" s="182"/>
      <c r="G70" s="183"/>
      <c r="H70" s="195">
        <f t="shared" si="5"/>
        <v>0</v>
      </c>
      <c r="I70" s="352"/>
      <c r="J70" s="185"/>
      <c r="K70" s="180"/>
      <c r="L70" s="346"/>
      <c r="M70" s="347"/>
      <c r="N70" s="181"/>
      <c r="O70" s="182"/>
      <c r="P70" s="183"/>
      <c r="Q70" s="195">
        <f t="shared" si="4"/>
        <v>0</v>
      </c>
      <c r="R70" s="352"/>
    </row>
    <row r="71" spans="2:18" ht="18.600000000000001" customHeight="1">
      <c r="B71" s="180"/>
      <c r="C71" s="346"/>
      <c r="D71" s="347"/>
      <c r="E71" s="181"/>
      <c r="F71" s="182"/>
      <c r="G71" s="183"/>
      <c r="H71" s="195">
        <f t="shared" si="5"/>
        <v>0</v>
      </c>
      <c r="I71" s="352"/>
      <c r="J71" s="185"/>
      <c r="K71" s="180"/>
      <c r="L71" s="346"/>
      <c r="M71" s="347"/>
      <c r="N71" s="181"/>
      <c r="O71" s="182"/>
      <c r="P71" s="183"/>
      <c r="Q71" s="195">
        <f t="shared" si="4"/>
        <v>0</v>
      </c>
      <c r="R71" s="352"/>
    </row>
    <row r="72" spans="2:18" ht="18.600000000000001" customHeight="1">
      <c r="B72" s="180"/>
      <c r="C72" s="346"/>
      <c r="D72" s="347"/>
      <c r="E72" s="181"/>
      <c r="F72" s="182"/>
      <c r="G72" s="183"/>
      <c r="H72" s="195">
        <f t="shared" si="5"/>
        <v>0</v>
      </c>
      <c r="I72" s="352"/>
      <c r="J72" s="185"/>
      <c r="K72" s="180"/>
      <c r="L72" s="346"/>
      <c r="M72" s="347"/>
      <c r="N72" s="181"/>
      <c r="O72" s="182"/>
      <c r="P72" s="183"/>
      <c r="Q72" s="195">
        <f t="shared" si="4"/>
        <v>0</v>
      </c>
      <c r="R72" s="352"/>
    </row>
    <row r="73" spans="2:18" ht="18.600000000000001" customHeight="1">
      <c r="B73" s="180"/>
      <c r="C73" s="346"/>
      <c r="D73" s="347"/>
      <c r="E73" s="181"/>
      <c r="F73" s="182"/>
      <c r="G73" s="183"/>
      <c r="H73" s="195">
        <f t="shared" si="5"/>
        <v>0</v>
      </c>
      <c r="I73" s="352"/>
      <c r="J73" s="185"/>
      <c r="K73" s="180"/>
      <c r="L73" s="346"/>
      <c r="M73" s="347"/>
      <c r="N73" s="181"/>
      <c r="O73" s="182"/>
      <c r="P73" s="183"/>
      <c r="Q73" s="195">
        <f t="shared" si="4"/>
        <v>0</v>
      </c>
      <c r="R73" s="352"/>
    </row>
    <row r="74" spans="2:18" ht="18.600000000000001" customHeight="1">
      <c r="B74" s="180"/>
      <c r="C74" s="346"/>
      <c r="D74" s="347"/>
      <c r="E74" s="181"/>
      <c r="F74" s="182"/>
      <c r="G74" s="183"/>
      <c r="H74" s="195">
        <f t="shared" si="5"/>
        <v>0</v>
      </c>
      <c r="I74" s="352"/>
      <c r="J74" s="185"/>
      <c r="K74" s="180"/>
      <c r="L74" s="346"/>
      <c r="M74" s="347"/>
      <c r="N74" s="181"/>
      <c r="O74" s="182"/>
      <c r="P74" s="183"/>
      <c r="Q74" s="195">
        <f t="shared" si="4"/>
        <v>0</v>
      </c>
      <c r="R74" s="352"/>
    </row>
    <row r="75" spans="2:18" ht="18.600000000000001" customHeight="1">
      <c r="B75" s="180"/>
      <c r="C75" s="346"/>
      <c r="D75" s="347"/>
      <c r="E75" s="181"/>
      <c r="F75" s="182"/>
      <c r="G75" s="183"/>
      <c r="H75" s="195">
        <f t="shared" si="5"/>
        <v>0</v>
      </c>
      <c r="I75" s="352"/>
      <c r="J75" s="185"/>
      <c r="K75" s="180"/>
      <c r="L75" s="346"/>
      <c r="M75" s="347"/>
      <c r="N75" s="181"/>
      <c r="O75" s="182"/>
      <c r="P75" s="183"/>
      <c r="Q75" s="195">
        <f t="shared" si="4"/>
        <v>0</v>
      </c>
      <c r="R75" s="352"/>
    </row>
    <row r="76" spans="2:18" ht="18.600000000000001" customHeight="1">
      <c r="B76" s="180"/>
      <c r="C76" s="346"/>
      <c r="D76" s="347"/>
      <c r="E76" s="181"/>
      <c r="F76" s="182"/>
      <c r="G76" s="183"/>
      <c r="H76" s="195">
        <f t="shared" si="5"/>
        <v>0</v>
      </c>
      <c r="I76" s="352"/>
      <c r="J76" s="185"/>
      <c r="K76" s="180"/>
      <c r="L76" s="346"/>
      <c r="M76" s="347"/>
      <c r="N76" s="181"/>
      <c r="O76" s="182"/>
      <c r="P76" s="183"/>
      <c r="Q76" s="195">
        <f t="shared" si="4"/>
        <v>0</v>
      </c>
      <c r="R76" s="352"/>
    </row>
    <row r="77" spans="2:18" ht="18.600000000000001" customHeight="1">
      <c r="B77" s="180"/>
      <c r="C77" s="346"/>
      <c r="D77" s="347"/>
      <c r="E77" s="181"/>
      <c r="F77" s="182"/>
      <c r="G77" s="183"/>
      <c r="H77" s="195">
        <f t="shared" si="5"/>
        <v>0</v>
      </c>
      <c r="I77" s="352"/>
      <c r="J77" s="185"/>
      <c r="K77" s="180"/>
      <c r="L77" s="346"/>
      <c r="M77" s="347"/>
      <c r="N77" s="181"/>
      <c r="O77" s="182"/>
      <c r="P77" s="183"/>
      <c r="Q77" s="195">
        <f t="shared" si="4"/>
        <v>0</v>
      </c>
      <c r="R77" s="352"/>
    </row>
    <row r="78" spans="2:18" ht="18.600000000000001" customHeight="1">
      <c r="B78" s="180"/>
      <c r="C78" s="346"/>
      <c r="D78" s="347"/>
      <c r="E78" s="181"/>
      <c r="F78" s="182"/>
      <c r="G78" s="183"/>
      <c r="H78" s="195">
        <f t="shared" si="5"/>
        <v>0</v>
      </c>
      <c r="I78" s="352"/>
      <c r="J78" s="185"/>
      <c r="K78" s="186"/>
      <c r="L78" s="348"/>
      <c r="M78" s="349"/>
      <c r="N78" s="187"/>
      <c r="O78" s="188"/>
      <c r="P78" s="189"/>
      <c r="Q78" s="196">
        <f t="shared" si="4"/>
        <v>0</v>
      </c>
      <c r="R78" s="353"/>
    </row>
    <row r="79" spans="2:18" ht="18.600000000000001" customHeight="1">
      <c r="B79" s="180"/>
      <c r="C79" s="346"/>
      <c r="D79" s="347"/>
      <c r="E79" s="181"/>
      <c r="F79" s="182"/>
      <c r="G79" s="183"/>
      <c r="H79" s="195">
        <f t="shared" si="5"/>
        <v>0</v>
      </c>
      <c r="I79" s="352"/>
      <c r="J79" s="185"/>
      <c r="N79" s="197">
        <f>$N$23</f>
        <v>0.1</v>
      </c>
      <c r="O79" s="199" t="s">
        <v>124</v>
      </c>
      <c r="P79" s="621">
        <f>SUMIF($I59:$I83,"",$H59:$H83)+SUMIF($R59:$R78,"",$Q59:$Q78)</f>
        <v>0</v>
      </c>
      <c r="Q79" s="622"/>
      <c r="R79" s="623"/>
    </row>
    <row r="80" spans="2:18" ht="18.600000000000001" customHeight="1">
      <c r="B80" s="180"/>
      <c r="C80" s="346"/>
      <c r="D80" s="347"/>
      <c r="E80" s="181"/>
      <c r="F80" s="182"/>
      <c r="G80" s="183"/>
      <c r="H80" s="195">
        <f t="shared" si="5"/>
        <v>0</v>
      </c>
      <c r="I80" s="352"/>
      <c r="J80" s="185"/>
      <c r="N80" s="198">
        <f>$N$24</f>
        <v>0.08</v>
      </c>
      <c r="O80" s="200" t="s">
        <v>124</v>
      </c>
      <c r="P80" s="626">
        <f>SUMIF($I59:$I83,$N80,$H59:$H83)+SUMIF($R59:$R78,$N80,$Q59:$Q78)</f>
        <v>0</v>
      </c>
      <c r="Q80" s="627"/>
      <c r="R80" s="628"/>
    </row>
    <row r="81" spans="1:18" ht="18.600000000000001" customHeight="1">
      <c r="B81" s="180"/>
      <c r="C81" s="346"/>
      <c r="D81" s="347"/>
      <c r="E81" s="181"/>
      <c r="F81" s="182"/>
      <c r="G81" s="183"/>
      <c r="H81" s="195">
        <f t="shared" si="5"/>
        <v>0</v>
      </c>
      <c r="I81" s="352"/>
      <c r="J81" s="185"/>
      <c r="N81" s="629" t="s">
        <v>125</v>
      </c>
      <c r="O81" s="629"/>
      <c r="P81" s="630">
        <f>SUM(SUMIFS($H59:$H83,$I59:$I83,{"非","他"})+SUMIFS($Q59:$Q78,$R59:$R78,{"非","他"}))</f>
        <v>0</v>
      </c>
      <c r="Q81" s="631"/>
      <c r="R81" s="632"/>
    </row>
    <row r="82" spans="1:18" ht="18.600000000000001" customHeight="1">
      <c r="B82" s="180"/>
      <c r="C82" s="346"/>
      <c r="D82" s="347"/>
      <c r="E82" s="181"/>
      <c r="F82" s="182"/>
      <c r="G82" s="183"/>
      <c r="H82" s="195">
        <f t="shared" si="5"/>
        <v>0</v>
      </c>
      <c r="I82" s="352"/>
      <c r="J82" s="185"/>
      <c r="N82" s="619" t="s">
        <v>122</v>
      </c>
      <c r="O82" s="620"/>
      <c r="P82" s="621">
        <f>SUM(P79:R81)</f>
        <v>0</v>
      </c>
      <c r="Q82" s="622"/>
      <c r="R82" s="623"/>
    </row>
    <row r="83" spans="1:18" ht="18.600000000000001" customHeight="1">
      <c r="B83" s="186"/>
      <c r="C83" s="348"/>
      <c r="D83" s="349"/>
      <c r="E83" s="187"/>
      <c r="F83" s="188"/>
      <c r="G83" s="189"/>
      <c r="H83" s="195">
        <f t="shared" si="5"/>
        <v>0</v>
      </c>
      <c r="I83" s="353"/>
      <c r="J83" s="185"/>
      <c r="N83" s="636" t="s">
        <v>123</v>
      </c>
      <c r="O83" s="637"/>
      <c r="P83" s="630">
        <f>P55+P82</f>
        <v>0</v>
      </c>
      <c r="Q83" s="631"/>
      <c r="R83" s="632"/>
    </row>
    <row r="84" spans="1:18" ht="18.600000000000001" customHeight="1">
      <c r="H84" s="191"/>
      <c r="L84" s="633">
        <f>'　請　求　書　'!$D$5</f>
        <v>0</v>
      </c>
      <c r="M84" s="633"/>
      <c r="N84" s="633"/>
      <c r="O84" s="634">
        <f>'　請　求　書　'!$M$4</f>
        <v>0</v>
      </c>
      <c r="P84" s="635"/>
      <c r="Q84" s="635"/>
      <c r="R84" s="192"/>
    </row>
    <row r="85" spans="1:18" ht="31.5" customHeight="1">
      <c r="G85" s="624" t="s">
        <v>120</v>
      </c>
      <c r="H85" s="624"/>
      <c r="I85" s="624"/>
      <c r="J85" s="624"/>
      <c r="K85" s="624"/>
      <c r="L85" s="624"/>
      <c r="M85" s="170"/>
      <c r="N85" s="171"/>
      <c r="O85" s="625">
        <f>'　請　求　書　'!O$1</f>
        <v>45382</v>
      </c>
      <c r="P85" s="625"/>
      <c r="Q85" s="625"/>
      <c r="R85" s="172"/>
    </row>
    <row r="86" spans="1:18" s="43" customFormat="1" ht="18.600000000000001" customHeight="1">
      <c r="B86" s="173" t="s">
        <v>26</v>
      </c>
      <c r="C86" s="174" t="s">
        <v>56</v>
      </c>
      <c r="D86" s="174" t="s">
        <v>57</v>
      </c>
      <c r="E86" s="174" t="s">
        <v>27</v>
      </c>
      <c r="F86" s="175" t="s">
        <v>28</v>
      </c>
      <c r="G86" s="176" t="s">
        <v>70</v>
      </c>
      <c r="H86" s="177" t="s">
        <v>61</v>
      </c>
      <c r="I86" s="178" t="s">
        <v>121</v>
      </c>
      <c r="J86" s="179"/>
      <c r="K86" s="173" t="s">
        <v>26</v>
      </c>
      <c r="L86" s="174" t="s">
        <v>56</v>
      </c>
      <c r="M86" s="174" t="s">
        <v>57</v>
      </c>
      <c r="N86" s="174" t="s">
        <v>27</v>
      </c>
      <c r="O86" s="175" t="s">
        <v>28</v>
      </c>
      <c r="P86" s="176" t="s">
        <v>70</v>
      </c>
      <c r="Q86" s="177" t="s">
        <v>61</v>
      </c>
      <c r="R86" s="178" t="s">
        <v>121</v>
      </c>
    </row>
    <row r="87" spans="1:18" s="44" customFormat="1" ht="18.600000000000001" customHeight="1">
      <c r="A87" s="61"/>
      <c r="B87" s="180"/>
      <c r="C87" s="346"/>
      <c r="D87" s="346"/>
      <c r="E87" s="181"/>
      <c r="F87" s="182"/>
      <c r="G87" s="183"/>
      <c r="H87" s="195">
        <f>ROUND(F87*G87,0)</f>
        <v>0</v>
      </c>
      <c r="I87" s="350"/>
      <c r="J87" s="184"/>
      <c r="K87" s="180"/>
      <c r="L87" s="346"/>
      <c r="M87" s="346"/>
      <c r="N87" s="181"/>
      <c r="O87" s="182"/>
      <c r="P87" s="183"/>
      <c r="Q87" s="195">
        <f t="shared" ref="Q87:Q106" si="6">ROUND(O87*P87,0)</f>
        <v>0</v>
      </c>
      <c r="R87" s="350"/>
    </row>
    <row r="88" spans="1:18" ht="18.600000000000001" customHeight="1">
      <c r="B88" s="180"/>
      <c r="C88" s="346"/>
      <c r="D88" s="346"/>
      <c r="E88" s="181"/>
      <c r="F88" s="182"/>
      <c r="G88" s="183"/>
      <c r="H88" s="195">
        <f t="shared" ref="H88:H111" si="7">ROUND(F88*G88,0)</f>
        <v>0</v>
      </c>
      <c r="I88" s="350"/>
      <c r="J88" s="185"/>
      <c r="K88" s="180"/>
      <c r="L88" s="346"/>
      <c r="M88" s="346"/>
      <c r="N88" s="181"/>
      <c r="O88" s="182"/>
      <c r="P88" s="183"/>
      <c r="Q88" s="195">
        <f t="shared" si="6"/>
        <v>0</v>
      </c>
      <c r="R88" s="350"/>
    </row>
    <row r="89" spans="1:18" ht="18.600000000000001" customHeight="1">
      <c r="B89" s="180"/>
      <c r="C89" s="346"/>
      <c r="D89" s="346"/>
      <c r="E89" s="181"/>
      <c r="F89" s="182"/>
      <c r="G89" s="183"/>
      <c r="H89" s="195">
        <f t="shared" si="7"/>
        <v>0</v>
      </c>
      <c r="I89" s="350"/>
      <c r="J89" s="185"/>
      <c r="K89" s="180"/>
      <c r="L89" s="346"/>
      <c r="M89" s="346"/>
      <c r="N89" s="181"/>
      <c r="O89" s="182"/>
      <c r="P89" s="183"/>
      <c r="Q89" s="195">
        <f t="shared" si="6"/>
        <v>0</v>
      </c>
      <c r="R89" s="350"/>
    </row>
    <row r="90" spans="1:18" ht="18.600000000000001" customHeight="1">
      <c r="B90" s="180"/>
      <c r="C90" s="346"/>
      <c r="D90" s="346"/>
      <c r="E90" s="181"/>
      <c r="F90" s="182"/>
      <c r="G90" s="183"/>
      <c r="H90" s="195">
        <f t="shared" si="7"/>
        <v>0</v>
      </c>
      <c r="I90" s="350"/>
      <c r="J90" s="185"/>
      <c r="K90" s="180"/>
      <c r="L90" s="346"/>
      <c r="M90" s="346"/>
      <c r="N90" s="181"/>
      <c r="O90" s="182"/>
      <c r="P90" s="183"/>
      <c r="Q90" s="195">
        <f t="shared" si="6"/>
        <v>0</v>
      </c>
      <c r="R90" s="350"/>
    </row>
    <row r="91" spans="1:18" ht="18.600000000000001" customHeight="1">
      <c r="B91" s="180"/>
      <c r="C91" s="346"/>
      <c r="D91" s="346"/>
      <c r="E91" s="181"/>
      <c r="F91" s="182"/>
      <c r="G91" s="183"/>
      <c r="H91" s="195">
        <f t="shared" si="7"/>
        <v>0</v>
      </c>
      <c r="I91" s="350"/>
      <c r="J91" s="185"/>
      <c r="K91" s="180"/>
      <c r="L91" s="346"/>
      <c r="M91" s="346"/>
      <c r="N91" s="181"/>
      <c r="O91" s="182"/>
      <c r="P91" s="183"/>
      <c r="Q91" s="195">
        <f t="shared" si="6"/>
        <v>0</v>
      </c>
      <c r="R91" s="350"/>
    </row>
    <row r="92" spans="1:18" ht="18.600000000000001" customHeight="1">
      <c r="B92" s="180"/>
      <c r="C92" s="346"/>
      <c r="D92" s="347"/>
      <c r="E92" s="181"/>
      <c r="F92" s="182"/>
      <c r="G92" s="183"/>
      <c r="H92" s="195">
        <f t="shared" si="7"/>
        <v>0</v>
      </c>
      <c r="I92" s="350"/>
      <c r="J92" s="185"/>
      <c r="K92" s="180"/>
      <c r="L92" s="346"/>
      <c r="M92" s="347"/>
      <c r="N92" s="181"/>
      <c r="O92" s="182"/>
      <c r="P92" s="183"/>
      <c r="Q92" s="195">
        <f t="shared" si="6"/>
        <v>0</v>
      </c>
      <c r="R92" s="350"/>
    </row>
    <row r="93" spans="1:18" ht="18.600000000000001" customHeight="1">
      <c r="B93" s="180"/>
      <c r="C93" s="346"/>
      <c r="D93" s="347"/>
      <c r="E93" s="181"/>
      <c r="F93" s="182"/>
      <c r="G93" s="183"/>
      <c r="H93" s="195">
        <f t="shared" si="7"/>
        <v>0</v>
      </c>
      <c r="I93" s="350"/>
      <c r="J93" s="185"/>
      <c r="K93" s="180"/>
      <c r="L93" s="346"/>
      <c r="M93" s="347"/>
      <c r="N93" s="181"/>
      <c r="O93" s="182"/>
      <c r="P93" s="183"/>
      <c r="Q93" s="195">
        <f t="shared" si="6"/>
        <v>0</v>
      </c>
      <c r="R93" s="350"/>
    </row>
    <row r="94" spans="1:18" ht="18.600000000000001" customHeight="1">
      <c r="B94" s="180"/>
      <c r="C94" s="346"/>
      <c r="D94" s="347"/>
      <c r="E94" s="181"/>
      <c r="F94" s="182"/>
      <c r="G94" s="183"/>
      <c r="H94" s="195">
        <f t="shared" si="7"/>
        <v>0</v>
      </c>
      <c r="I94" s="350"/>
      <c r="J94" s="185"/>
      <c r="K94" s="180"/>
      <c r="L94" s="346"/>
      <c r="M94" s="347"/>
      <c r="N94" s="181"/>
      <c r="O94" s="182"/>
      <c r="P94" s="183"/>
      <c r="Q94" s="195">
        <f t="shared" si="6"/>
        <v>0</v>
      </c>
      <c r="R94" s="350"/>
    </row>
    <row r="95" spans="1:18" ht="18.600000000000001" customHeight="1">
      <c r="B95" s="180"/>
      <c r="C95" s="346"/>
      <c r="D95" s="347"/>
      <c r="E95" s="181"/>
      <c r="F95" s="182"/>
      <c r="G95" s="183"/>
      <c r="H95" s="195">
        <f t="shared" si="7"/>
        <v>0</v>
      </c>
      <c r="I95" s="350"/>
      <c r="J95" s="185"/>
      <c r="K95" s="180"/>
      <c r="L95" s="346"/>
      <c r="M95" s="347"/>
      <c r="N95" s="181"/>
      <c r="O95" s="182"/>
      <c r="P95" s="183"/>
      <c r="Q95" s="195">
        <f t="shared" si="6"/>
        <v>0</v>
      </c>
      <c r="R95" s="350"/>
    </row>
    <row r="96" spans="1:18" ht="18.600000000000001" customHeight="1">
      <c r="B96" s="180"/>
      <c r="C96" s="346"/>
      <c r="D96" s="347"/>
      <c r="E96" s="181"/>
      <c r="F96" s="182"/>
      <c r="G96" s="183"/>
      <c r="H96" s="195">
        <f t="shared" si="7"/>
        <v>0</v>
      </c>
      <c r="I96" s="350"/>
      <c r="J96" s="185"/>
      <c r="K96" s="180"/>
      <c r="L96" s="346"/>
      <c r="M96" s="347"/>
      <c r="N96" s="181"/>
      <c r="O96" s="182"/>
      <c r="P96" s="183"/>
      <c r="Q96" s="195">
        <f t="shared" si="6"/>
        <v>0</v>
      </c>
      <c r="R96" s="350"/>
    </row>
    <row r="97" spans="2:21" ht="18.600000000000001" customHeight="1">
      <c r="B97" s="180"/>
      <c r="C97" s="346"/>
      <c r="D97" s="347"/>
      <c r="E97" s="181"/>
      <c r="F97" s="182"/>
      <c r="G97" s="183"/>
      <c r="H97" s="195">
        <f t="shared" si="7"/>
        <v>0</v>
      </c>
      <c r="I97" s="350"/>
      <c r="J97" s="185"/>
      <c r="K97" s="180"/>
      <c r="L97" s="346"/>
      <c r="M97" s="347"/>
      <c r="N97" s="181"/>
      <c r="O97" s="182"/>
      <c r="P97" s="183"/>
      <c r="Q97" s="195">
        <f t="shared" si="6"/>
        <v>0</v>
      </c>
      <c r="R97" s="350"/>
    </row>
    <row r="98" spans="2:21" ht="18.600000000000001" customHeight="1">
      <c r="B98" s="180"/>
      <c r="C98" s="346"/>
      <c r="D98" s="347"/>
      <c r="E98" s="181"/>
      <c r="F98" s="182"/>
      <c r="G98" s="183"/>
      <c r="H98" s="195">
        <f t="shared" si="7"/>
        <v>0</v>
      </c>
      <c r="I98" s="350"/>
      <c r="J98" s="185"/>
      <c r="K98" s="180"/>
      <c r="L98" s="346"/>
      <c r="M98" s="347"/>
      <c r="N98" s="181"/>
      <c r="O98" s="182"/>
      <c r="P98" s="183"/>
      <c r="Q98" s="195">
        <f t="shared" si="6"/>
        <v>0</v>
      </c>
      <c r="R98" s="350"/>
    </row>
    <row r="99" spans="2:21" ht="18.600000000000001" customHeight="1">
      <c r="B99" s="180"/>
      <c r="C99" s="346"/>
      <c r="D99" s="347"/>
      <c r="E99" s="181"/>
      <c r="F99" s="182"/>
      <c r="G99" s="183"/>
      <c r="H99" s="195">
        <f t="shared" si="7"/>
        <v>0</v>
      </c>
      <c r="I99" s="350"/>
      <c r="J99" s="185"/>
      <c r="K99" s="180"/>
      <c r="L99" s="346"/>
      <c r="M99" s="347"/>
      <c r="N99" s="181"/>
      <c r="O99" s="182"/>
      <c r="P99" s="183"/>
      <c r="Q99" s="195">
        <f t="shared" si="6"/>
        <v>0</v>
      </c>
      <c r="R99" s="350"/>
    </row>
    <row r="100" spans="2:21" ht="18.600000000000001" customHeight="1">
      <c r="B100" s="180"/>
      <c r="C100" s="346"/>
      <c r="D100" s="347"/>
      <c r="E100" s="181"/>
      <c r="F100" s="182"/>
      <c r="G100" s="183"/>
      <c r="H100" s="195">
        <f t="shared" si="7"/>
        <v>0</v>
      </c>
      <c r="I100" s="350"/>
      <c r="J100" s="185"/>
      <c r="K100" s="180"/>
      <c r="L100" s="346"/>
      <c r="M100" s="347"/>
      <c r="N100" s="181"/>
      <c r="O100" s="182"/>
      <c r="P100" s="183"/>
      <c r="Q100" s="195">
        <f t="shared" si="6"/>
        <v>0</v>
      </c>
      <c r="R100" s="350"/>
    </row>
    <row r="101" spans="2:21" ht="18.600000000000001" customHeight="1">
      <c r="B101" s="180"/>
      <c r="C101" s="346"/>
      <c r="D101" s="347"/>
      <c r="E101" s="181"/>
      <c r="F101" s="182"/>
      <c r="G101" s="183"/>
      <c r="H101" s="195">
        <f t="shared" si="7"/>
        <v>0</v>
      </c>
      <c r="I101" s="350"/>
      <c r="J101" s="185"/>
      <c r="K101" s="180"/>
      <c r="L101" s="346"/>
      <c r="M101" s="347"/>
      <c r="N101" s="181"/>
      <c r="O101" s="182"/>
      <c r="P101" s="183"/>
      <c r="Q101" s="195">
        <f t="shared" si="6"/>
        <v>0</v>
      </c>
      <c r="R101" s="350"/>
    </row>
    <row r="102" spans="2:21" ht="18.600000000000001" customHeight="1">
      <c r="B102" s="180"/>
      <c r="C102" s="346"/>
      <c r="D102" s="347"/>
      <c r="E102" s="181"/>
      <c r="F102" s="182"/>
      <c r="G102" s="183"/>
      <c r="H102" s="195">
        <f t="shared" si="7"/>
        <v>0</v>
      </c>
      <c r="I102" s="350"/>
      <c r="J102" s="185"/>
      <c r="K102" s="180"/>
      <c r="L102" s="346"/>
      <c r="M102" s="347"/>
      <c r="N102" s="181"/>
      <c r="O102" s="182"/>
      <c r="P102" s="183"/>
      <c r="Q102" s="195">
        <f t="shared" si="6"/>
        <v>0</v>
      </c>
      <c r="R102" s="350"/>
    </row>
    <row r="103" spans="2:21" ht="18.600000000000001" customHeight="1">
      <c r="B103" s="180"/>
      <c r="C103" s="346"/>
      <c r="D103" s="347"/>
      <c r="E103" s="181"/>
      <c r="F103" s="182"/>
      <c r="G103" s="183"/>
      <c r="H103" s="195">
        <f t="shared" si="7"/>
        <v>0</v>
      </c>
      <c r="I103" s="350"/>
      <c r="J103" s="185"/>
      <c r="K103" s="180"/>
      <c r="L103" s="346"/>
      <c r="M103" s="347"/>
      <c r="N103" s="181"/>
      <c r="O103" s="182"/>
      <c r="P103" s="183"/>
      <c r="Q103" s="195">
        <f t="shared" si="6"/>
        <v>0</v>
      </c>
      <c r="R103" s="350"/>
    </row>
    <row r="104" spans="2:21" ht="18.600000000000001" customHeight="1">
      <c r="B104" s="180"/>
      <c r="C104" s="346"/>
      <c r="D104" s="347"/>
      <c r="E104" s="181"/>
      <c r="F104" s="182"/>
      <c r="G104" s="183"/>
      <c r="H104" s="195">
        <f t="shared" si="7"/>
        <v>0</v>
      </c>
      <c r="I104" s="350"/>
      <c r="J104" s="185"/>
      <c r="K104" s="180"/>
      <c r="L104" s="346"/>
      <c r="M104" s="347"/>
      <c r="N104" s="181"/>
      <c r="O104" s="182"/>
      <c r="P104" s="183"/>
      <c r="Q104" s="195">
        <f t="shared" si="6"/>
        <v>0</v>
      </c>
      <c r="R104" s="350"/>
    </row>
    <row r="105" spans="2:21" ht="18.600000000000001" customHeight="1">
      <c r="B105" s="180"/>
      <c r="C105" s="346"/>
      <c r="D105" s="347"/>
      <c r="E105" s="181"/>
      <c r="F105" s="182"/>
      <c r="G105" s="183"/>
      <c r="H105" s="195">
        <f t="shared" si="7"/>
        <v>0</v>
      </c>
      <c r="I105" s="350"/>
      <c r="J105" s="185"/>
      <c r="K105" s="180"/>
      <c r="L105" s="346"/>
      <c r="M105" s="347"/>
      <c r="N105" s="181"/>
      <c r="O105" s="182"/>
      <c r="P105" s="183"/>
      <c r="Q105" s="195">
        <f t="shared" si="6"/>
        <v>0</v>
      </c>
      <c r="R105" s="350"/>
    </row>
    <row r="106" spans="2:21" ht="18.600000000000001" customHeight="1">
      <c r="B106" s="180"/>
      <c r="C106" s="346"/>
      <c r="D106" s="347"/>
      <c r="E106" s="181"/>
      <c r="F106" s="182"/>
      <c r="G106" s="183"/>
      <c r="H106" s="195">
        <f t="shared" si="7"/>
        <v>0</v>
      </c>
      <c r="I106" s="350"/>
      <c r="J106" s="185"/>
      <c r="K106" s="186"/>
      <c r="L106" s="348"/>
      <c r="M106" s="349"/>
      <c r="N106" s="187"/>
      <c r="O106" s="188"/>
      <c r="P106" s="189"/>
      <c r="Q106" s="196">
        <f t="shared" si="6"/>
        <v>0</v>
      </c>
      <c r="R106" s="351"/>
    </row>
    <row r="107" spans="2:21" ht="18.600000000000001" customHeight="1">
      <c r="B107" s="180"/>
      <c r="C107" s="346"/>
      <c r="D107" s="347"/>
      <c r="E107" s="181"/>
      <c r="F107" s="182"/>
      <c r="G107" s="183"/>
      <c r="H107" s="195">
        <f t="shared" si="7"/>
        <v>0</v>
      </c>
      <c r="I107" s="350"/>
      <c r="J107" s="185"/>
      <c r="L107" s="341"/>
      <c r="M107" s="341"/>
      <c r="N107" s="342">
        <f>$N$23</f>
        <v>0.1</v>
      </c>
      <c r="O107" s="343" t="s">
        <v>124</v>
      </c>
      <c r="P107" s="621">
        <f>SUMIF($I87:$I111,"",$H87:$H111)+SUMIF($R87:$R106,"",$Q87:$Q106)</f>
        <v>0</v>
      </c>
      <c r="Q107" s="622"/>
      <c r="R107" s="623"/>
      <c r="T107" s="237"/>
    </row>
    <row r="108" spans="2:21" ht="18.600000000000001" customHeight="1">
      <c r="B108" s="180"/>
      <c r="C108" s="346"/>
      <c r="D108" s="347"/>
      <c r="E108" s="181"/>
      <c r="F108" s="182"/>
      <c r="G108" s="183"/>
      <c r="H108" s="195">
        <f t="shared" si="7"/>
        <v>0</v>
      </c>
      <c r="I108" s="350"/>
      <c r="J108" s="185"/>
      <c r="L108" s="341"/>
      <c r="M108" s="341"/>
      <c r="N108" s="344">
        <f>$N$24</f>
        <v>0.08</v>
      </c>
      <c r="O108" s="345" t="s">
        <v>124</v>
      </c>
      <c r="P108" s="626">
        <f>SUMIF($I87:$I111,$N108,$H87:$H111)+SUMIF($R87:$R106,$N108,$Q87:$Q106)</f>
        <v>0</v>
      </c>
      <c r="Q108" s="627"/>
      <c r="R108" s="628"/>
    </row>
    <row r="109" spans="2:21" ht="18.600000000000001" customHeight="1">
      <c r="B109" s="180"/>
      <c r="C109" s="346"/>
      <c r="D109" s="347"/>
      <c r="E109" s="181"/>
      <c r="F109" s="182"/>
      <c r="G109" s="183"/>
      <c r="H109" s="195">
        <f t="shared" si="7"/>
        <v>0</v>
      </c>
      <c r="I109" s="350"/>
      <c r="J109" s="185"/>
      <c r="L109" s="341"/>
      <c r="M109" s="341"/>
      <c r="N109" s="638" t="s">
        <v>125</v>
      </c>
      <c r="O109" s="638"/>
      <c r="P109" s="630">
        <f>SUM(SUMIFS($H87:$H111,$I87:$I111,{"非","他"})+SUMIFS($Q87:$Q106,$R87:$R106,{"非","他"}))</f>
        <v>0</v>
      </c>
      <c r="Q109" s="631"/>
      <c r="R109" s="632"/>
      <c r="T109" s="238" t="s">
        <v>137</v>
      </c>
      <c r="U109" s="239">
        <f>P23+P51+P79+P107</f>
        <v>0</v>
      </c>
    </row>
    <row r="110" spans="2:21" ht="18.600000000000001" customHeight="1">
      <c r="B110" s="180"/>
      <c r="C110" s="346"/>
      <c r="D110" s="347"/>
      <c r="E110" s="181"/>
      <c r="F110" s="182"/>
      <c r="G110" s="183"/>
      <c r="H110" s="195">
        <f t="shared" si="7"/>
        <v>0</v>
      </c>
      <c r="I110" s="350"/>
      <c r="J110" s="185"/>
      <c r="L110" s="341"/>
      <c r="M110" s="341"/>
      <c r="N110" s="639" t="s">
        <v>122</v>
      </c>
      <c r="O110" s="640"/>
      <c r="P110" s="621">
        <f>SUM(P107:R109)</f>
        <v>0</v>
      </c>
      <c r="Q110" s="622"/>
      <c r="R110" s="623"/>
      <c r="T110" s="240" t="s">
        <v>138</v>
      </c>
      <c r="U110" s="239">
        <f>P24+P52+P80+P108</f>
        <v>0</v>
      </c>
    </row>
    <row r="111" spans="2:21" ht="18.600000000000001" customHeight="1">
      <c r="B111" s="186"/>
      <c r="C111" s="348"/>
      <c r="D111" s="349"/>
      <c r="E111" s="187"/>
      <c r="F111" s="188"/>
      <c r="G111" s="189"/>
      <c r="H111" s="195">
        <f t="shared" si="7"/>
        <v>0</v>
      </c>
      <c r="I111" s="351"/>
      <c r="J111" s="185"/>
      <c r="L111" s="341"/>
      <c r="M111" s="341"/>
      <c r="N111" s="641" t="s">
        <v>123</v>
      </c>
      <c r="O111" s="642"/>
      <c r="P111" s="630">
        <f>P83+P110</f>
        <v>0</v>
      </c>
      <c r="Q111" s="631"/>
      <c r="R111" s="632"/>
      <c r="T111" s="240" t="s">
        <v>139</v>
      </c>
      <c r="U111" s="239">
        <f>P25+P53+P81+P109</f>
        <v>0</v>
      </c>
    </row>
    <row r="112" spans="2:21" ht="18.600000000000001" customHeight="1">
      <c r="H112" s="191"/>
      <c r="L112" s="633">
        <f>'　請　求　書　'!$D$5</f>
        <v>0</v>
      </c>
      <c r="M112" s="633"/>
      <c r="N112" s="633"/>
      <c r="O112" s="634">
        <f>'　請　求　書　'!$M$4</f>
        <v>0</v>
      </c>
      <c r="P112" s="635"/>
      <c r="Q112" s="635"/>
      <c r="R112" s="340"/>
    </row>
  </sheetData>
  <sheetProtection algorithmName="SHA-512" hashValue="0pj69lwYCYVrBx5lUbYkws9FxmI9QzdwEpKR3g5MjbsnBeAUZT9oyno/y1tU0o8ctmO5gYJ7kpIK1jbc0/vJHw==" saltValue="eHlmgu5+XMK+kSb5twjKDA==" spinCount="100000" sheet="1" objects="1" scenarios="1"/>
  <mergeCells count="49">
    <mergeCell ref="P82:R82"/>
    <mergeCell ref="L56:N56"/>
    <mergeCell ref="O56:Q56"/>
    <mergeCell ref="G57:L57"/>
    <mergeCell ref="O57:Q57"/>
    <mergeCell ref="P79:R79"/>
    <mergeCell ref="N27:O27"/>
    <mergeCell ref="P27:R27"/>
    <mergeCell ref="L28:N28"/>
    <mergeCell ref="O28:Q28"/>
    <mergeCell ref="G29:L29"/>
    <mergeCell ref="O29:Q29"/>
    <mergeCell ref="G85:L85"/>
    <mergeCell ref="O85:Q85"/>
    <mergeCell ref="L112:N112"/>
    <mergeCell ref="O112:Q112"/>
    <mergeCell ref="P107:R107"/>
    <mergeCell ref="P108:R108"/>
    <mergeCell ref="N109:O109"/>
    <mergeCell ref="P109:R109"/>
    <mergeCell ref="N110:O110"/>
    <mergeCell ref="P110:R110"/>
    <mergeCell ref="N111:O111"/>
    <mergeCell ref="P111:R111"/>
    <mergeCell ref="L84:N84"/>
    <mergeCell ref="O84:Q84"/>
    <mergeCell ref="N83:O83"/>
    <mergeCell ref="P83:R83"/>
    <mergeCell ref="P51:R51"/>
    <mergeCell ref="P52:R52"/>
    <mergeCell ref="N53:O53"/>
    <mergeCell ref="P53:R53"/>
    <mergeCell ref="N54:O54"/>
    <mergeCell ref="P54:R54"/>
    <mergeCell ref="N55:O55"/>
    <mergeCell ref="P55:R55"/>
    <mergeCell ref="P80:R80"/>
    <mergeCell ref="N81:O81"/>
    <mergeCell ref="P81:R81"/>
    <mergeCell ref="N82:O82"/>
    <mergeCell ref="X3:X5"/>
    <mergeCell ref="N26:O26"/>
    <mergeCell ref="P26:R26"/>
    <mergeCell ref="G1:L1"/>
    <mergeCell ref="O1:Q1"/>
    <mergeCell ref="P23:R23"/>
    <mergeCell ref="P24:R24"/>
    <mergeCell ref="N25:O25"/>
    <mergeCell ref="P25:R25"/>
  </mergeCells>
  <phoneticPr fontId="8"/>
  <conditionalFormatting sqref="B3:G14">
    <cfRule type="expression" dxfId="1" priority="2">
      <formula>$V$1=0</formula>
    </cfRule>
  </conditionalFormatting>
  <conditionalFormatting sqref="P23:R27 P51:R55 P79:R83 P107:R111">
    <cfRule type="expression" dxfId="0" priority="1">
      <formula>$V$1=0</formula>
    </cfRule>
  </conditionalFormatting>
  <dataValidations count="2">
    <dataValidation type="list" allowBlank="1" showInputMessage="1" showErrorMessage="1" sqref="I3:I27 R87:R106 I31:I55 R31:R50 I59:I83 R59:R78 I87:I111 R3:R22" xr:uid="{7A84D81C-DB1B-4932-BEB8-0D4BBAC13F6D}">
      <formula1>"8％,非,他"</formula1>
    </dataValidation>
    <dataValidation type="custom" errorStyle="warning" allowBlank="1" showInputMessage="1" showErrorMessage="1" error="14行以内の場合は表紙の明細欄に記入してください。" sqref="X13" xr:uid="{BDD82467-B382-4C08-8D82-512896F4265E}">
      <formula1>0</formula1>
    </dataValidation>
  </dataValidations>
  <printOptions horizontalCentered="1"/>
  <pageMargins left="0.19685039370078741" right="0.19685039370078741" top="0.86614173228346458" bottom="0.27559055118110237" header="0.59055118110236227" footer="0.27559055118110237"/>
  <pageSetup paperSize="9" orientation="landscape" blackAndWhite="1" r:id="rId1"/>
  <headerFooter>
    <oddHeader>&amp;R&amp;"ＭＳ Ｐ明朝,標準"&amp;9改定日　2023.10. 1</oddHeader>
    <oddFooter>&amp;CＰ－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R54"/>
  <sheetViews>
    <sheetView view="pageBreakPreview" zoomScaleNormal="100" zoomScaleSheetLayoutView="100" workbookViewId="0">
      <selection activeCell="Q21" sqref="R21"/>
    </sheetView>
  </sheetViews>
  <sheetFormatPr defaultColWidth="9" defaultRowHeight="21" customHeight="1"/>
  <cols>
    <col min="1" max="1" width="4.375" style="1" customWidth="1"/>
    <col min="2" max="2" width="16.375" style="1" customWidth="1"/>
    <col min="3" max="3" width="15.375" style="1" customWidth="1"/>
    <col min="4" max="4" width="3.75" style="5" customWidth="1"/>
    <col min="5" max="5" width="6.625" style="6" customWidth="1"/>
    <col min="6" max="6" width="8.375" style="1" customWidth="1"/>
    <col min="7" max="7" width="9.5" style="1" customWidth="1"/>
    <col min="8" max="8" width="6.625" style="6" customWidth="1"/>
    <col min="9" max="9" width="4.5" style="1" customWidth="1"/>
    <col min="10" max="10" width="9.5" style="1" customWidth="1"/>
    <col min="11" max="11" width="6.625" style="6" customWidth="1"/>
    <col min="12" max="12" width="9.5" style="1" customWidth="1"/>
    <col min="13" max="13" width="6.625" style="6" customWidth="1"/>
    <col min="14" max="14" width="4.5" style="1" customWidth="1"/>
    <col min="15" max="15" width="9.5" style="1" customWidth="1"/>
    <col min="16" max="16" width="6.625" style="6" customWidth="1"/>
    <col min="17" max="17" width="4.5" style="1" customWidth="1"/>
    <col min="18" max="18" width="9.5" style="1" customWidth="1"/>
    <col min="19" max="16384" width="9" style="1"/>
  </cols>
  <sheetData>
    <row r="1" spans="1:18" ht="29.25" customHeight="1">
      <c r="A1" s="32"/>
      <c r="B1" s="32"/>
      <c r="C1" s="32"/>
      <c r="D1" s="36"/>
      <c r="E1" s="37"/>
      <c r="F1" s="41" t="s">
        <v>67</v>
      </c>
      <c r="G1" s="38"/>
      <c r="H1" s="37"/>
      <c r="I1" s="32"/>
      <c r="J1" s="32"/>
      <c r="K1" s="37"/>
      <c r="L1" s="32"/>
      <c r="M1" s="37"/>
      <c r="N1" s="32"/>
      <c r="O1" s="32"/>
      <c r="P1" s="37"/>
      <c r="Q1" s="32"/>
      <c r="R1" s="39" t="s">
        <v>23</v>
      </c>
    </row>
    <row r="2" spans="1:18" s="12" customFormat="1" ht="15.75" customHeight="1">
      <c r="A2" s="9"/>
      <c r="B2" s="9"/>
      <c r="C2" s="9"/>
      <c r="D2" s="10"/>
      <c r="E2" s="11"/>
      <c r="F2" s="9"/>
      <c r="G2" s="9"/>
      <c r="H2" s="9"/>
      <c r="I2" s="9"/>
      <c r="J2" s="9"/>
      <c r="K2" s="11"/>
      <c r="L2" s="9"/>
      <c r="M2" s="9"/>
      <c r="N2" s="11"/>
      <c r="O2" s="9"/>
      <c r="P2" s="9"/>
      <c r="Q2" s="9"/>
      <c r="R2" s="40"/>
    </row>
    <row r="3" spans="1:18" s="12" customFormat="1" ht="21" customHeight="1">
      <c r="A3" s="9"/>
      <c r="B3" s="17" t="s">
        <v>11</v>
      </c>
      <c r="C3" s="661">
        <f>'　請　求　書　'!D5</f>
        <v>0</v>
      </c>
      <c r="D3" s="661"/>
      <c r="E3" s="661"/>
      <c r="F3" s="661"/>
      <c r="G3" s="661"/>
      <c r="H3" s="11"/>
      <c r="I3" s="9"/>
      <c r="J3" s="9"/>
      <c r="K3" s="11"/>
      <c r="L3" s="9"/>
      <c r="M3" s="11"/>
      <c r="N3" s="9"/>
      <c r="O3" s="664">
        <f>'　請　求　書　'!O1</f>
        <v>45382</v>
      </c>
      <c r="P3" s="664"/>
      <c r="Q3" s="664"/>
      <c r="R3" s="664"/>
    </row>
    <row r="4" spans="1:18" s="12" customFormat="1" ht="21" customHeight="1">
      <c r="A4" s="9"/>
      <c r="B4" s="7" t="s">
        <v>12</v>
      </c>
      <c r="C4" s="660">
        <f>'　請　求　書　'!M4</f>
        <v>0</v>
      </c>
      <c r="D4" s="660"/>
      <c r="E4" s="660"/>
      <c r="F4" s="660"/>
      <c r="G4" s="660"/>
      <c r="H4" s="11"/>
      <c r="I4" s="8"/>
      <c r="J4" s="8" t="s">
        <v>16</v>
      </c>
      <c r="K4" s="662">
        <f>'　請　求　書　'!D6</f>
        <v>0</v>
      </c>
      <c r="L4" s="662"/>
      <c r="M4" s="662"/>
      <c r="N4" s="662"/>
      <c r="O4" s="662"/>
      <c r="P4" s="662"/>
      <c r="Q4" s="662"/>
      <c r="R4" s="9"/>
    </row>
    <row r="5" spans="1:18" s="12" customFormat="1" ht="21" customHeight="1">
      <c r="A5" s="9"/>
      <c r="B5" s="17" t="s">
        <v>13</v>
      </c>
      <c r="C5" s="16">
        <f>G24</f>
        <v>0</v>
      </c>
      <c r="D5" s="11"/>
      <c r="E5" s="663" t="s">
        <v>19</v>
      </c>
      <c r="F5" s="663"/>
      <c r="G5" s="13" t="s">
        <v>21</v>
      </c>
      <c r="H5" s="11"/>
      <c r="I5" s="8"/>
      <c r="J5" s="8" t="s">
        <v>14</v>
      </c>
      <c r="K5" s="665">
        <v>43739</v>
      </c>
      <c r="L5" s="665"/>
      <c r="M5" s="69" t="s">
        <v>74</v>
      </c>
      <c r="N5" s="666">
        <v>43921</v>
      </c>
      <c r="O5" s="666"/>
      <c r="P5" s="666"/>
      <c r="Q5" s="8"/>
      <c r="R5" s="9"/>
    </row>
    <row r="6" spans="1:18" s="12" customFormat="1" ht="16.5" customHeight="1" thickBot="1">
      <c r="A6" s="9"/>
      <c r="B6" s="9"/>
      <c r="C6" s="9"/>
      <c r="D6" s="10"/>
      <c r="E6" s="11"/>
      <c r="F6" s="9"/>
      <c r="G6" s="9"/>
      <c r="H6" s="9"/>
      <c r="I6" s="9"/>
      <c r="J6" s="9"/>
      <c r="K6" s="11"/>
      <c r="L6" s="9"/>
      <c r="M6" s="9"/>
      <c r="N6" s="11"/>
      <c r="O6" s="9"/>
      <c r="P6" s="9"/>
      <c r="Q6" s="9"/>
      <c r="R6" s="9"/>
    </row>
    <row r="7" spans="1:18" ht="21" customHeight="1" thickTop="1">
      <c r="A7" s="32"/>
      <c r="B7" s="71" t="s">
        <v>76</v>
      </c>
      <c r="C7" s="70"/>
      <c r="D7" s="653" t="s">
        <v>75</v>
      </c>
      <c r="E7" s="653"/>
      <c r="F7" s="653"/>
      <c r="G7" s="654"/>
      <c r="H7" s="32"/>
      <c r="I7" s="655" t="s">
        <v>77</v>
      </c>
      <c r="J7" s="656"/>
      <c r="K7" s="656"/>
      <c r="L7" s="70"/>
      <c r="M7" s="70"/>
      <c r="N7" s="653" t="s">
        <v>75</v>
      </c>
      <c r="O7" s="653"/>
      <c r="P7" s="653"/>
      <c r="Q7" s="654"/>
      <c r="R7" s="32"/>
    </row>
    <row r="8" spans="1:18" ht="27.75" customHeight="1">
      <c r="A8" s="32"/>
      <c r="B8" s="652" t="s">
        <v>18</v>
      </c>
      <c r="C8" s="647"/>
      <c r="D8" s="647"/>
      <c r="E8" s="647"/>
      <c r="F8" s="647"/>
      <c r="G8" s="648"/>
      <c r="H8" s="32"/>
      <c r="I8" s="646" t="s">
        <v>68</v>
      </c>
      <c r="J8" s="647"/>
      <c r="K8" s="647"/>
      <c r="L8" s="647"/>
      <c r="M8" s="647"/>
      <c r="N8" s="647"/>
      <c r="O8" s="647"/>
      <c r="P8" s="647"/>
      <c r="Q8" s="648"/>
      <c r="R8" s="32"/>
    </row>
    <row r="9" spans="1:18" ht="21" customHeight="1" thickBot="1">
      <c r="A9" s="32"/>
      <c r="B9" s="643">
        <f>C4</f>
        <v>0</v>
      </c>
      <c r="C9" s="644"/>
      <c r="D9" s="657" t="s">
        <v>78</v>
      </c>
      <c r="E9" s="657"/>
      <c r="F9" s="658"/>
      <c r="G9" s="659"/>
      <c r="H9" s="32"/>
      <c r="I9" s="72"/>
      <c r="J9" s="73"/>
      <c r="K9" s="73"/>
      <c r="L9" s="645" t="s">
        <v>80</v>
      </c>
      <c r="M9" s="645"/>
      <c r="N9" s="645"/>
      <c r="O9" s="645"/>
      <c r="P9" s="645"/>
      <c r="Q9" s="74" t="s">
        <v>79</v>
      </c>
      <c r="R9" s="32"/>
    </row>
    <row r="10" spans="1:18" ht="15.75" customHeight="1" thickTop="1">
      <c r="A10" s="33"/>
      <c r="B10" s="33"/>
      <c r="C10" s="33"/>
      <c r="D10" s="34"/>
      <c r="E10" s="35"/>
      <c r="F10" s="33"/>
      <c r="G10" s="33"/>
      <c r="H10" s="35"/>
      <c r="I10" s="33"/>
      <c r="J10" s="33"/>
      <c r="K10" s="35"/>
      <c r="L10" s="33"/>
      <c r="M10" s="35"/>
      <c r="N10" s="33"/>
      <c r="O10" s="33"/>
      <c r="P10" s="35"/>
      <c r="Q10" s="33"/>
      <c r="R10" s="33"/>
    </row>
    <row r="11" spans="1:18" s="14" customFormat="1" ht="21" customHeight="1">
      <c r="A11" s="649" t="s">
        <v>22</v>
      </c>
      <c r="B11" s="650"/>
      <c r="C11" s="650"/>
      <c r="D11" s="650"/>
      <c r="E11" s="650"/>
      <c r="F11" s="650"/>
      <c r="G11" s="651"/>
      <c r="H11" s="649" t="s">
        <v>15</v>
      </c>
      <c r="I11" s="650"/>
      <c r="J11" s="651"/>
      <c r="K11" s="649" t="s">
        <v>8</v>
      </c>
      <c r="L11" s="651"/>
      <c r="M11" s="649" t="s">
        <v>9</v>
      </c>
      <c r="N11" s="650"/>
      <c r="O11" s="651"/>
      <c r="P11" s="649" t="s">
        <v>10</v>
      </c>
      <c r="Q11" s="650"/>
      <c r="R11" s="651"/>
    </row>
    <row r="12" spans="1:18" s="14" customFormat="1" ht="21" customHeight="1">
      <c r="A12" s="18"/>
      <c r="B12" s="19" t="s">
        <v>6</v>
      </c>
      <c r="C12" s="19" t="s">
        <v>7</v>
      </c>
      <c r="D12" s="19" t="s">
        <v>4</v>
      </c>
      <c r="E12" s="20" t="s">
        <v>1</v>
      </c>
      <c r="F12" s="19" t="s">
        <v>2</v>
      </c>
      <c r="G12" s="21" t="s">
        <v>5</v>
      </c>
      <c r="H12" s="22" t="s">
        <v>1</v>
      </c>
      <c r="I12" s="19" t="s">
        <v>3</v>
      </c>
      <c r="J12" s="21" t="s">
        <v>5</v>
      </c>
      <c r="K12" s="22" t="s">
        <v>1</v>
      </c>
      <c r="L12" s="21" t="s">
        <v>5</v>
      </c>
      <c r="M12" s="22" t="s">
        <v>1</v>
      </c>
      <c r="N12" s="19" t="s">
        <v>3</v>
      </c>
      <c r="O12" s="21" t="s">
        <v>5</v>
      </c>
      <c r="P12" s="22" t="s">
        <v>1</v>
      </c>
      <c r="Q12" s="19" t="s">
        <v>3</v>
      </c>
      <c r="R12" s="21" t="s">
        <v>5</v>
      </c>
    </row>
    <row r="13" spans="1:18" s="14" customFormat="1" ht="21" customHeight="1">
      <c r="D13" s="15"/>
      <c r="E13" s="24"/>
      <c r="F13" s="23"/>
      <c r="G13" s="23"/>
      <c r="H13" s="25"/>
      <c r="I13" s="26"/>
      <c r="J13" s="27"/>
      <c r="K13" s="25"/>
      <c r="L13" s="23"/>
      <c r="M13" s="25"/>
      <c r="N13" s="26"/>
      <c r="O13" s="27"/>
      <c r="P13" s="25"/>
      <c r="Q13" s="26"/>
      <c r="R13" s="23"/>
    </row>
    <row r="14" spans="1:18" s="14" customFormat="1" ht="21" customHeight="1">
      <c r="D14" s="15" t="s">
        <v>0</v>
      </c>
      <c r="E14" s="24">
        <v>1</v>
      </c>
      <c r="F14" s="23"/>
      <c r="G14" s="23"/>
      <c r="H14" s="25"/>
      <c r="I14" s="26" t="e">
        <f>J14/G14</f>
        <v>#DIV/0!</v>
      </c>
      <c r="J14" s="27">
        <f>J47</f>
        <v>0</v>
      </c>
      <c r="K14" s="25"/>
      <c r="L14" s="23">
        <f>L47</f>
        <v>0</v>
      </c>
      <c r="M14" s="25"/>
      <c r="N14" s="26" t="e">
        <f>O14/G14</f>
        <v>#DIV/0!</v>
      </c>
      <c r="O14" s="27">
        <f>O47</f>
        <v>0</v>
      </c>
      <c r="P14" s="25"/>
      <c r="Q14" s="26" t="e">
        <f>R14/G14</f>
        <v>#DIV/0!</v>
      </c>
      <c r="R14" s="23">
        <f>R47</f>
        <v>0</v>
      </c>
    </row>
    <row r="15" spans="1:18" s="14" customFormat="1" ht="21" customHeight="1">
      <c r="D15" s="15"/>
      <c r="E15" s="24"/>
      <c r="F15" s="23"/>
      <c r="G15" s="23"/>
      <c r="H15" s="25"/>
      <c r="I15" s="26"/>
      <c r="J15" s="27"/>
      <c r="K15" s="25"/>
      <c r="L15" s="23"/>
      <c r="M15" s="25"/>
      <c r="N15" s="26"/>
      <c r="O15" s="27"/>
      <c r="P15" s="25"/>
      <c r="Q15" s="26"/>
      <c r="R15" s="23"/>
    </row>
    <row r="16" spans="1:18" s="14" customFormat="1" ht="21" customHeight="1">
      <c r="D16" s="15"/>
      <c r="E16" s="24"/>
      <c r="F16" s="23"/>
      <c r="G16" s="23"/>
      <c r="H16" s="25"/>
      <c r="I16" s="26"/>
      <c r="J16" s="27"/>
      <c r="K16" s="25"/>
      <c r="L16" s="23"/>
      <c r="M16" s="25"/>
      <c r="N16" s="26"/>
      <c r="O16" s="27"/>
      <c r="P16" s="25"/>
      <c r="Q16" s="26"/>
      <c r="R16" s="23"/>
    </row>
    <row r="17" spans="2:18" s="14" customFormat="1" ht="21" customHeight="1">
      <c r="D17" s="15"/>
      <c r="E17" s="24"/>
      <c r="F17" s="23"/>
      <c r="G17" s="23"/>
      <c r="H17" s="25"/>
      <c r="I17" s="26"/>
      <c r="J17" s="27"/>
      <c r="K17" s="25"/>
      <c r="L17" s="23"/>
      <c r="M17" s="25"/>
      <c r="N17" s="26"/>
      <c r="O17" s="27"/>
      <c r="P17" s="25"/>
      <c r="Q17" s="26"/>
      <c r="R17" s="23"/>
    </row>
    <row r="18" spans="2:18" s="14" customFormat="1" ht="21" customHeight="1">
      <c r="D18" s="15"/>
      <c r="E18" s="24"/>
      <c r="F18" s="23"/>
      <c r="G18" s="23"/>
      <c r="H18" s="25"/>
      <c r="I18" s="26"/>
      <c r="J18" s="27"/>
      <c r="K18" s="25"/>
      <c r="L18" s="23"/>
      <c r="M18" s="25"/>
      <c r="N18" s="26"/>
      <c r="O18" s="27"/>
      <c r="P18" s="25"/>
      <c r="Q18" s="26"/>
      <c r="R18" s="23"/>
    </row>
    <row r="19" spans="2:18" s="14" customFormat="1" ht="21" customHeight="1">
      <c r="D19" s="15"/>
      <c r="E19" s="24"/>
      <c r="F19" s="23"/>
      <c r="G19" s="23"/>
      <c r="H19" s="25"/>
      <c r="I19" s="26"/>
      <c r="J19" s="27"/>
      <c r="K19" s="25"/>
      <c r="L19" s="23"/>
      <c r="M19" s="25"/>
      <c r="N19" s="26"/>
      <c r="O19" s="27"/>
      <c r="P19" s="25"/>
      <c r="Q19" s="26"/>
      <c r="R19" s="23"/>
    </row>
    <row r="20" spans="2:18" s="14" customFormat="1" ht="21" customHeight="1">
      <c r="D20" s="15"/>
      <c r="E20" s="24"/>
      <c r="F20" s="23"/>
      <c r="G20" s="23"/>
      <c r="H20" s="25"/>
      <c r="I20" s="26"/>
      <c r="J20" s="27"/>
      <c r="K20" s="25"/>
      <c r="L20" s="23"/>
      <c r="M20" s="25"/>
      <c r="N20" s="26"/>
      <c r="O20" s="27"/>
      <c r="P20" s="25"/>
      <c r="Q20" s="26"/>
      <c r="R20" s="23"/>
    </row>
    <row r="21" spans="2:18" s="14" customFormat="1" ht="21" customHeight="1">
      <c r="D21" s="15"/>
      <c r="E21" s="24"/>
      <c r="F21" s="23"/>
      <c r="G21" s="23"/>
      <c r="H21" s="25"/>
      <c r="I21" s="26"/>
      <c r="J21" s="27"/>
      <c r="K21" s="25"/>
      <c r="L21" s="23"/>
      <c r="M21" s="25"/>
      <c r="N21" s="26"/>
      <c r="O21" s="27"/>
      <c r="P21" s="25"/>
      <c r="Q21" s="26"/>
      <c r="R21" s="23"/>
    </row>
    <row r="22" spans="2:18" s="14" customFormat="1" ht="21" customHeight="1">
      <c r="D22" s="15"/>
      <c r="E22" s="24"/>
      <c r="F22" s="23"/>
      <c r="G22" s="23"/>
      <c r="H22" s="25"/>
      <c r="I22" s="26"/>
      <c r="J22" s="27"/>
      <c r="K22" s="25"/>
      <c r="L22" s="23"/>
      <c r="M22" s="25"/>
      <c r="N22" s="26"/>
      <c r="O22" s="27"/>
      <c r="P22" s="25"/>
      <c r="Q22" s="26"/>
      <c r="R22" s="23"/>
    </row>
    <row r="23" spans="2:18" s="14" customFormat="1" ht="21" customHeight="1">
      <c r="D23" s="15"/>
      <c r="E23" s="24"/>
      <c r="F23" s="23"/>
      <c r="G23" s="23"/>
      <c r="H23" s="25"/>
      <c r="I23" s="26"/>
      <c r="J23" s="27"/>
      <c r="K23" s="25"/>
      <c r="L23" s="23"/>
      <c r="M23" s="25"/>
      <c r="N23" s="26"/>
      <c r="O23" s="27"/>
      <c r="P23" s="25"/>
      <c r="Q23" s="26"/>
      <c r="R23" s="23"/>
    </row>
    <row r="24" spans="2:18" s="14" customFormat="1" ht="21" customHeight="1">
      <c r="B24" s="15" t="s">
        <v>17</v>
      </c>
      <c r="D24" s="15"/>
      <c r="E24" s="24"/>
      <c r="F24" s="23"/>
      <c r="G24" s="23">
        <f>SUM(G12:G23)</f>
        <v>0</v>
      </c>
      <c r="H24" s="25"/>
      <c r="I24" s="26" t="e">
        <f>J24/G24</f>
        <v>#DIV/0!</v>
      </c>
      <c r="J24" s="27">
        <f>SUM(J12:J23)</f>
        <v>0</v>
      </c>
      <c r="K24" s="25"/>
      <c r="L24" s="23">
        <f>SUM(L14:L23)</f>
        <v>0</v>
      </c>
      <c r="M24" s="25"/>
      <c r="N24" s="26" t="e">
        <f>O24/G24</f>
        <v>#DIV/0!</v>
      </c>
      <c r="O24" s="27">
        <f>SUM(O12:O23)</f>
        <v>0</v>
      </c>
      <c r="P24" s="25"/>
      <c r="Q24" s="26" t="e">
        <f>R24/G24</f>
        <v>#DIV/0!</v>
      </c>
      <c r="R24" s="23">
        <f>SUM(R12:R23)</f>
        <v>0</v>
      </c>
    </row>
    <row r="25" spans="2:18" s="14" customFormat="1" ht="21" customHeight="1">
      <c r="D25" s="15"/>
      <c r="E25" s="24"/>
      <c r="F25" s="23"/>
      <c r="G25" s="23"/>
      <c r="H25" s="25"/>
      <c r="I25" s="26"/>
      <c r="J25" s="27"/>
      <c r="K25" s="25"/>
      <c r="L25" s="23"/>
      <c r="M25" s="25"/>
      <c r="N25" s="26"/>
      <c r="O25" s="27"/>
      <c r="P25" s="25"/>
      <c r="Q25" s="26"/>
      <c r="R25" s="23"/>
    </row>
    <row r="26" spans="2:18" s="14" customFormat="1" ht="21" customHeight="1">
      <c r="D26" s="15"/>
      <c r="E26" s="24"/>
      <c r="F26" s="23"/>
      <c r="G26" s="23"/>
      <c r="H26" s="25"/>
      <c r="I26" s="26"/>
      <c r="J26" s="27"/>
      <c r="K26" s="25"/>
      <c r="L26" s="23"/>
      <c r="M26" s="25"/>
      <c r="N26" s="26"/>
      <c r="O26" s="27"/>
      <c r="P26" s="25"/>
      <c r="Q26" s="26"/>
      <c r="R26" s="23"/>
    </row>
    <row r="27" spans="2:18" s="14" customFormat="1" ht="21" customHeight="1">
      <c r="D27" s="15"/>
      <c r="E27" s="24"/>
      <c r="F27" s="23"/>
      <c r="G27" s="23"/>
      <c r="H27" s="25"/>
      <c r="I27" s="28"/>
      <c r="J27" s="27"/>
      <c r="K27" s="25"/>
      <c r="L27" s="27"/>
      <c r="M27" s="25"/>
      <c r="N27" s="28"/>
      <c r="O27" s="27"/>
      <c r="P27" s="25"/>
      <c r="Q27" s="28"/>
      <c r="R27" s="27"/>
    </row>
    <row r="28" spans="2:18" s="14" customFormat="1" ht="21" customHeight="1">
      <c r="D28" s="15"/>
      <c r="E28" s="24"/>
      <c r="F28" s="23"/>
      <c r="G28" s="23"/>
      <c r="H28" s="25"/>
      <c r="I28" s="26"/>
      <c r="J28" s="27"/>
      <c r="K28" s="25"/>
      <c r="L28" s="23"/>
      <c r="M28" s="25"/>
      <c r="N28" s="26"/>
      <c r="O28" s="27"/>
      <c r="P28" s="25"/>
      <c r="Q28" s="26"/>
      <c r="R28" s="23"/>
    </row>
    <row r="29" spans="2:18" s="14" customFormat="1" ht="21" customHeight="1">
      <c r="D29" s="15"/>
      <c r="E29" s="24"/>
      <c r="F29" s="23"/>
      <c r="G29" s="23">
        <f>E29*F29</f>
        <v>0</v>
      </c>
      <c r="H29" s="25">
        <v>50</v>
      </c>
      <c r="I29" s="26" t="e">
        <f>H29/E29</f>
        <v>#DIV/0!</v>
      </c>
      <c r="J29" s="27">
        <f>F29*H29</f>
        <v>0</v>
      </c>
      <c r="K29" s="25">
        <f>M29-H29</f>
        <v>10</v>
      </c>
      <c r="L29" s="27">
        <f>F29*K29</f>
        <v>0</v>
      </c>
      <c r="M29" s="25">
        <v>60</v>
      </c>
      <c r="N29" s="26" t="e">
        <f>M29/E29</f>
        <v>#DIV/0!</v>
      </c>
      <c r="O29" s="27">
        <f>F29*M29</f>
        <v>0</v>
      </c>
      <c r="P29" s="25">
        <f>E29-M29</f>
        <v>-60</v>
      </c>
      <c r="Q29" s="26" t="e">
        <f>P29/E29</f>
        <v>#DIV/0!</v>
      </c>
      <c r="R29" s="27">
        <f>G29-O29</f>
        <v>0</v>
      </c>
    </row>
    <row r="30" spans="2:18" s="14" customFormat="1" ht="21" customHeight="1">
      <c r="D30" s="15"/>
      <c r="E30" s="24"/>
      <c r="F30" s="23"/>
      <c r="G30" s="23"/>
      <c r="H30" s="25"/>
      <c r="I30" s="26"/>
      <c r="J30" s="27"/>
      <c r="K30" s="25"/>
      <c r="L30" s="23"/>
      <c r="M30" s="25"/>
      <c r="N30" s="26"/>
      <c r="O30" s="27"/>
      <c r="P30" s="25"/>
      <c r="Q30" s="26"/>
      <c r="R30" s="23"/>
    </row>
    <row r="31" spans="2:18" s="14" customFormat="1" ht="21" customHeight="1">
      <c r="D31" s="15"/>
      <c r="E31" s="24"/>
      <c r="F31" s="23"/>
      <c r="G31" s="23">
        <f>E31*F31</f>
        <v>0</v>
      </c>
      <c r="H31" s="25">
        <v>50</v>
      </c>
      <c r="I31" s="26" t="e">
        <f>H31/E31</f>
        <v>#DIV/0!</v>
      </c>
      <c r="J31" s="27">
        <f>F31*H31</f>
        <v>0</v>
      </c>
      <c r="K31" s="25">
        <f>M31-H31</f>
        <v>10</v>
      </c>
      <c r="L31" s="27">
        <f>F31*K31</f>
        <v>0</v>
      </c>
      <c r="M31" s="25">
        <v>60</v>
      </c>
      <c r="N31" s="26" t="e">
        <f>M31/E31</f>
        <v>#DIV/0!</v>
      </c>
      <c r="O31" s="27">
        <f>F31*M31</f>
        <v>0</v>
      </c>
      <c r="P31" s="25">
        <f>E31-M31</f>
        <v>-60</v>
      </c>
      <c r="Q31" s="26" t="e">
        <f>P31/E31</f>
        <v>#DIV/0!</v>
      </c>
      <c r="R31" s="27">
        <f>G31-O31</f>
        <v>0</v>
      </c>
    </row>
    <row r="32" spans="2:18" s="14" customFormat="1" ht="21" customHeight="1">
      <c r="D32" s="15"/>
      <c r="E32" s="24"/>
      <c r="F32" s="23"/>
      <c r="G32" s="23"/>
      <c r="H32" s="25"/>
      <c r="I32" s="26"/>
      <c r="J32" s="27"/>
      <c r="K32" s="25"/>
      <c r="L32" s="23"/>
      <c r="M32" s="25"/>
      <c r="N32" s="26"/>
      <c r="O32" s="27"/>
      <c r="P32" s="25"/>
      <c r="Q32" s="26"/>
      <c r="R32" s="23"/>
    </row>
    <row r="33" spans="2:18" s="14" customFormat="1" ht="21" customHeight="1">
      <c r="D33" s="15"/>
      <c r="E33" s="24"/>
      <c r="F33" s="23"/>
      <c r="G33" s="23"/>
      <c r="H33" s="25">
        <v>0.5</v>
      </c>
      <c r="I33" s="26" t="e">
        <f>H33/E33</f>
        <v>#DIV/0!</v>
      </c>
      <c r="J33" s="27">
        <f>G33*H33</f>
        <v>0</v>
      </c>
      <c r="K33" s="25">
        <f>M33-H33</f>
        <v>9.9999999999999978E-2</v>
      </c>
      <c r="L33" s="27">
        <f>F33*K33</f>
        <v>0</v>
      </c>
      <c r="M33" s="25">
        <v>0.6</v>
      </c>
      <c r="N33" s="26" t="e">
        <f>M33/E33</f>
        <v>#DIV/0!</v>
      </c>
      <c r="O33" s="27">
        <f>F33*M33</f>
        <v>0</v>
      </c>
      <c r="P33" s="25">
        <f>E33-M33</f>
        <v>-0.6</v>
      </c>
      <c r="Q33" s="26" t="e">
        <f>P33/E33</f>
        <v>#DIV/0!</v>
      </c>
      <c r="R33" s="27">
        <f>G33-O33</f>
        <v>0</v>
      </c>
    </row>
    <row r="34" spans="2:18" s="14" customFormat="1" ht="21" customHeight="1">
      <c r="D34" s="15"/>
      <c r="E34" s="24"/>
      <c r="F34" s="23"/>
      <c r="G34" s="23"/>
      <c r="H34" s="25"/>
      <c r="I34" s="26"/>
      <c r="J34" s="27"/>
      <c r="K34" s="25"/>
      <c r="L34" s="23"/>
      <c r="M34" s="25"/>
      <c r="N34" s="26"/>
      <c r="O34" s="27"/>
      <c r="P34" s="25"/>
      <c r="Q34" s="26"/>
      <c r="R34" s="23"/>
    </row>
    <row r="35" spans="2:18" s="14" customFormat="1" ht="21" customHeight="1">
      <c r="D35" s="15"/>
      <c r="E35" s="24"/>
      <c r="F35" s="23"/>
      <c r="G35" s="23"/>
      <c r="H35" s="25"/>
      <c r="I35" s="26"/>
      <c r="J35" s="27"/>
      <c r="K35" s="25"/>
      <c r="L35" s="23"/>
      <c r="M35" s="25"/>
      <c r="N35" s="26"/>
      <c r="O35" s="27"/>
      <c r="P35" s="25"/>
      <c r="Q35" s="26"/>
      <c r="R35" s="23"/>
    </row>
    <row r="36" spans="2:18" s="14" customFormat="1" ht="21" customHeight="1">
      <c r="D36" s="15"/>
      <c r="E36" s="24"/>
      <c r="F36" s="23"/>
      <c r="G36" s="23"/>
      <c r="H36" s="25"/>
      <c r="I36" s="26"/>
      <c r="J36" s="27"/>
      <c r="K36" s="25"/>
      <c r="L36" s="23"/>
      <c r="M36" s="25"/>
      <c r="N36" s="26"/>
      <c r="O36" s="27"/>
      <c r="P36" s="25"/>
      <c r="Q36" s="26"/>
      <c r="R36" s="23"/>
    </row>
    <row r="37" spans="2:18" s="14" customFormat="1" ht="21" customHeight="1">
      <c r="D37" s="15"/>
      <c r="E37" s="24"/>
      <c r="F37" s="23"/>
      <c r="G37" s="23"/>
      <c r="H37" s="25"/>
      <c r="I37" s="26"/>
      <c r="J37" s="27"/>
      <c r="K37" s="25"/>
      <c r="L37" s="23"/>
      <c r="M37" s="25"/>
      <c r="N37" s="26"/>
      <c r="O37" s="27"/>
      <c r="P37" s="25"/>
      <c r="Q37" s="26"/>
      <c r="R37" s="23"/>
    </row>
    <row r="38" spans="2:18" s="14" customFormat="1" ht="21" customHeight="1">
      <c r="D38" s="15"/>
      <c r="E38" s="24"/>
      <c r="F38" s="23"/>
      <c r="G38" s="23"/>
      <c r="H38" s="25"/>
      <c r="I38" s="26"/>
      <c r="J38" s="27"/>
      <c r="K38" s="25"/>
      <c r="L38" s="23"/>
      <c r="M38" s="25"/>
      <c r="N38" s="26"/>
      <c r="O38" s="27"/>
      <c r="P38" s="25"/>
      <c r="Q38" s="26"/>
      <c r="R38" s="23"/>
    </row>
    <row r="39" spans="2:18" s="14" customFormat="1" ht="21" customHeight="1">
      <c r="D39" s="15"/>
      <c r="E39" s="24"/>
      <c r="F39" s="23"/>
      <c r="G39" s="23"/>
      <c r="H39" s="25"/>
      <c r="I39" s="26"/>
      <c r="J39" s="27"/>
      <c r="K39" s="25"/>
      <c r="L39" s="23"/>
      <c r="M39" s="25"/>
      <c r="N39" s="26"/>
      <c r="O39" s="27"/>
      <c r="P39" s="25"/>
      <c r="Q39" s="26"/>
      <c r="R39" s="23"/>
    </row>
    <row r="40" spans="2:18" s="14" customFormat="1" ht="21" customHeight="1">
      <c r="D40" s="15"/>
      <c r="E40" s="24"/>
      <c r="F40" s="23"/>
      <c r="G40" s="23"/>
      <c r="H40" s="25"/>
      <c r="I40" s="26"/>
      <c r="J40" s="27"/>
      <c r="K40" s="25"/>
      <c r="L40" s="23"/>
      <c r="M40" s="25"/>
      <c r="N40" s="26"/>
      <c r="O40" s="27"/>
      <c r="P40" s="25"/>
      <c r="Q40" s="26"/>
      <c r="R40" s="23"/>
    </row>
    <row r="41" spans="2:18" s="14" customFormat="1" ht="21" customHeight="1">
      <c r="D41" s="15"/>
      <c r="E41" s="24"/>
      <c r="F41" s="23"/>
      <c r="G41" s="23"/>
      <c r="H41" s="25"/>
      <c r="I41" s="26"/>
      <c r="J41" s="27"/>
      <c r="K41" s="25"/>
      <c r="L41" s="23"/>
      <c r="M41" s="25"/>
      <c r="N41" s="26"/>
      <c r="O41" s="27"/>
      <c r="P41" s="25"/>
      <c r="Q41" s="26"/>
      <c r="R41" s="23"/>
    </row>
    <row r="42" spans="2:18" s="14" customFormat="1" ht="21" customHeight="1">
      <c r="D42" s="15"/>
      <c r="E42" s="24"/>
      <c r="F42" s="23"/>
      <c r="G42" s="23"/>
      <c r="H42" s="25"/>
      <c r="I42" s="26"/>
      <c r="J42" s="27"/>
      <c r="K42" s="25"/>
      <c r="L42" s="23"/>
      <c r="M42" s="25"/>
      <c r="N42" s="26"/>
      <c r="O42" s="27"/>
      <c r="P42" s="25"/>
      <c r="Q42" s="26"/>
      <c r="R42" s="23"/>
    </row>
    <row r="43" spans="2:18" s="14" customFormat="1" ht="21" customHeight="1">
      <c r="D43" s="15"/>
      <c r="E43" s="24"/>
      <c r="F43" s="23"/>
      <c r="G43" s="23"/>
      <c r="H43" s="25"/>
      <c r="I43" s="26"/>
      <c r="J43" s="27"/>
      <c r="K43" s="25"/>
      <c r="L43" s="23"/>
      <c r="M43" s="25"/>
      <c r="N43" s="26"/>
      <c r="O43" s="27"/>
      <c r="P43" s="25"/>
      <c r="Q43" s="26"/>
      <c r="R43" s="23"/>
    </row>
    <row r="44" spans="2:18" s="14" customFormat="1" ht="21" customHeight="1">
      <c r="D44" s="15"/>
      <c r="E44" s="24"/>
      <c r="F44" s="23"/>
      <c r="G44" s="23"/>
      <c r="H44" s="25"/>
      <c r="I44" s="26"/>
      <c r="J44" s="27"/>
      <c r="K44" s="25"/>
      <c r="L44" s="23"/>
      <c r="M44" s="25"/>
      <c r="N44" s="26"/>
      <c r="O44" s="27"/>
      <c r="P44" s="25"/>
      <c r="Q44" s="26"/>
      <c r="R44" s="23"/>
    </row>
    <row r="45" spans="2:18" s="14" customFormat="1" ht="21" customHeight="1">
      <c r="D45" s="15"/>
      <c r="E45" s="24"/>
      <c r="F45" s="23"/>
      <c r="G45" s="23"/>
      <c r="H45" s="25"/>
      <c r="I45" s="26"/>
      <c r="J45" s="27"/>
      <c r="K45" s="25"/>
      <c r="L45" s="23"/>
      <c r="M45" s="25"/>
      <c r="N45" s="26"/>
      <c r="O45" s="27"/>
      <c r="P45" s="25"/>
      <c r="Q45" s="26"/>
      <c r="R45" s="23"/>
    </row>
    <row r="46" spans="2:18" s="14" customFormat="1" ht="21" customHeight="1">
      <c r="D46" s="15"/>
      <c r="E46" s="24"/>
      <c r="F46" s="23"/>
      <c r="G46" s="23"/>
      <c r="H46" s="25"/>
      <c r="I46" s="26"/>
      <c r="J46" s="27"/>
      <c r="K46" s="25"/>
      <c r="L46" s="23"/>
      <c r="M46" s="25"/>
      <c r="N46" s="26"/>
      <c r="O46" s="27"/>
      <c r="P46" s="25"/>
      <c r="Q46" s="26"/>
      <c r="R46" s="23"/>
    </row>
    <row r="47" spans="2:18" s="14" customFormat="1" ht="21" customHeight="1">
      <c r="B47" s="15" t="s">
        <v>20</v>
      </c>
      <c r="D47" s="15"/>
      <c r="E47" s="24"/>
      <c r="F47" s="23"/>
      <c r="G47" s="23">
        <f>SUM(G26:G46)</f>
        <v>0</v>
      </c>
      <c r="H47" s="25"/>
      <c r="I47" s="26" t="e">
        <f>J47/G47</f>
        <v>#DIV/0!</v>
      </c>
      <c r="J47" s="27">
        <f>SUM(J26:J46)</f>
        <v>0</v>
      </c>
      <c r="K47" s="25"/>
      <c r="L47" s="23">
        <f>SUM(L26:L46)</f>
        <v>0</v>
      </c>
      <c r="M47" s="25"/>
      <c r="N47" s="26" t="e">
        <f>O47/G47</f>
        <v>#DIV/0!</v>
      </c>
      <c r="O47" s="27">
        <f>SUM(O26:O46)</f>
        <v>0</v>
      </c>
      <c r="P47" s="25"/>
      <c r="Q47" s="26" t="e">
        <f>R47/G47</f>
        <v>#DIV/0!</v>
      </c>
      <c r="R47" s="23">
        <f>SUM(R26:R46)</f>
        <v>0</v>
      </c>
    </row>
    <row r="48" spans="2:18" s="14" customFormat="1" ht="21" customHeight="1">
      <c r="D48" s="15"/>
      <c r="E48" s="24"/>
      <c r="F48" s="23"/>
      <c r="G48" s="23"/>
      <c r="H48" s="29"/>
      <c r="I48" s="30"/>
      <c r="J48" s="31"/>
      <c r="K48" s="29"/>
      <c r="L48" s="31"/>
      <c r="M48" s="29"/>
      <c r="N48" s="30"/>
      <c r="O48" s="31"/>
      <c r="P48" s="29"/>
      <c r="Q48" s="30"/>
      <c r="R48" s="31"/>
    </row>
    <row r="49" spans="4:16" s="2" customFormat="1" ht="21" customHeight="1">
      <c r="D49" s="3"/>
      <c r="E49" s="4"/>
      <c r="H49" s="4"/>
      <c r="K49" s="4"/>
      <c r="M49" s="4"/>
      <c r="P49" s="4"/>
    </row>
    <row r="50" spans="4:16" s="2" customFormat="1" ht="21" customHeight="1">
      <c r="D50" s="3"/>
      <c r="E50" s="4"/>
      <c r="H50" s="4"/>
      <c r="K50" s="4"/>
      <c r="M50" s="4"/>
      <c r="P50" s="4"/>
    </row>
    <row r="51" spans="4:16" s="2" customFormat="1" ht="21" customHeight="1">
      <c r="D51" s="3"/>
      <c r="E51" s="4"/>
      <c r="H51" s="4"/>
      <c r="K51" s="4"/>
      <c r="M51" s="4"/>
      <c r="P51" s="4"/>
    </row>
    <row r="52" spans="4:16" s="2" customFormat="1" ht="21" customHeight="1">
      <c r="D52" s="3"/>
      <c r="E52" s="4"/>
      <c r="H52" s="4"/>
      <c r="K52" s="4"/>
      <c r="M52" s="4"/>
      <c r="P52" s="4"/>
    </row>
    <row r="53" spans="4:16" s="2" customFormat="1" ht="21" customHeight="1">
      <c r="D53" s="3"/>
      <c r="E53" s="4"/>
      <c r="H53" s="4"/>
      <c r="K53" s="4"/>
      <c r="M53" s="4"/>
      <c r="P53" s="4"/>
    </row>
    <row r="54" spans="4:16" s="2" customFormat="1" ht="21" customHeight="1">
      <c r="D54" s="3"/>
      <c r="E54" s="4"/>
      <c r="H54" s="4"/>
      <c r="K54" s="4"/>
      <c r="M54" s="4"/>
      <c r="P54" s="4"/>
    </row>
  </sheetData>
  <mergeCells count="22">
    <mergeCell ref="C4:G4"/>
    <mergeCell ref="C3:G3"/>
    <mergeCell ref="K4:Q4"/>
    <mergeCell ref="E5:F5"/>
    <mergeCell ref="O3:R3"/>
    <mergeCell ref="K5:L5"/>
    <mergeCell ref="N5:P5"/>
    <mergeCell ref="D7:G7"/>
    <mergeCell ref="I7:K7"/>
    <mergeCell ref="N7:Q7"/>
    <mergeCell ref="D9:E9"/>
    <mergeCell ref="F9:G9"/>
    <mergeCell ref="B9:C9"/>
    <mergeCell ref="L9:M9"/>
    <mergeCell ref="N9:P9"/>
    <mergeCell ref="I8:Q8"/>
    <mergeCell ref="A11:G11"/>
    <mergeCell ref="H11:J11"/>
    <mergeCell ref="K11:L11"/>
    <mergeCell ref="M11:O11"/>
    <mergeCell ref="P11:R11"/>
    <mergeCell ref="B8:G8"/>
  </mergeCells>
  <phoneticPr fontId="3"/>
  <printOptions gridLines="1"/>
  <pageMargins left="0.41" right="0.28000000000000003" top="1.1023622047244095" bottom="0.43307086614173229" header="0.78740157480314965" footer="0.27559055118110237"/>
  <pageSetup paperSize="9" scale="94" orientation="landscape" r:id="rId1"/>
  <headerFooter>
    <oddFooter>&amp;RＰ－　&amp;P</oddFooter>
  </headerFooter>
  <rowBreaks count="1" manualBreakCount="1">
    <brk id="24" max="1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7E6BC-6526-4800-A74F-4EAA7FA3A647}">
  <sheetPr codeName="Sheet5"/>
  <dimension ref="B1:S28"/>
  <sheetViews>
    <sheetView showGridLines="0" view="pageBreakPreview" zoomScaleNormal="100" zoomScaleSheetLayoutView="100" workbookViewId="0">
      <selection activeCell="Q21" sqref="R21"/>
    </sheetView>
  </sheetViews>
  <sheetFormatPr defaultColWidth="8.75" defaultRowHeight="18.600000000000001" customHeight="1"/>
  <cols>
    <col min="1" max="1" width="0.875" style="42" customWidth="1"/>
    <col min="2" max="2" width="4.875" style="45" customWidth="1"/>
    <col min="3" max="3" width="15.75" style="42" customWidth="1"/>
    <col min="4" max="4" width="11.5" style="42" customWidth="1"/>
    <col min="5" max="5" width="4.375" style="43" customWidth="1"/>
    <col min="6" max="6" width="7.875" style="47" customWidth="1"/>
    <col min="7" max="7" width="8.5" style="46" customWidth="1"/>
    <col min="8" max="8" width="10.625" style="46" customWidth="1"/>
    <col min="9" max="9" width="3.875" style="46" customWidth="1"/>
    <col min="10" max="10" width="2" style="42" customWidth="1"/>
    <col min="11" max="11" width="5.625" style="45" customWidth="1"/>
    <col min="12" max="12" width="15.75" style="42" customWidth="1"/>
    <col min="13" max="13" width="11.5" style="42" customWidth="1"/>
    <col min="14" max="14" width="4.375" style="43" customWidth="1"/>
    <col min="15" max="15" width="7.875" style="47" customWidth="1"/>
    <col min="16" max="16" width="8.5" style="46" customWidth="1"/>
    <col min="17" max="17" width="10.625" style="46" customWidth="1"/>
    <col min="18" max="18" width="3.875" style="46" customWidth="1"/>
    <col min="19" max="19" width="0.875" style="42" customWidth="1"/>
    <col min="20" max="16384" width="8.75" style="42"/>
  </cols>
  <sheetData>
    <row r="1" spans="2:19" ht="31.5" customHeight="1">
      <c r="G1" s="687" t="s">
        <v>71</v>
      </c>
      <c r="H1" s="687"/>
      <c r="I1" s="687"/>
      <c r="J1" s="687"/>
      <c r="K1" s="687"/>
      <c r="L1" s="687"/>
      <c r="M1" s="48"/>
      <c r="N1" s="49"/>
      <c r="O1" s="686">
        <f>'　請　求　書　'!O1</f>
        <v>45382</v>
      </c>
      <c r="P1" s="686"/>
      <c r="Q1" s="686"/>
      <c r="R1" s="686"/>
    </row>
    <row r="2" spans="2:19" s="43" customFormat="1" ht="18.600000000000001" customHeight="1">
      <c r="B2" s="62" t="s">
        <v>26</v>
      </c>
      <c r="C2" s="63" t="s">
        <v>56</v>
      </c>
      <c r="D2" s="63" t="s">
        <v>57</v>
      </c>
      <c r="E2" s="63" t="s">
        <v>27</v>
      </c>
      <c r="F2" s="64" t="s">
        <v>28</v>
      </c>
      <c r="G2" s="65" t="s">
        <v>70</v>
      </c>
      <c r="H2" s="67" t="s">
        <v>61</v>
      </c>
      <c r="I2" s="66" t="s">
        <v>69</v>
      </c>
      <c r="J2" s="53"/>
      <c r="K2" s="62" t="s">
        <v>26</v>
      </c>
      <c r="L2" s="63" t="s">
        <v>56</v>
      </c>
      <c r="M2" s="63" t="s">
        <v>57</v>
      </c>
      <c r="N2" s="63" t="s">
        <v>27</v>
      </c>
      <c r="O2" s="64" t="s">
        <v>28</v>
      </c>
      <c r="P2" s="65" t="s">
        <v>70</v>
      </c>
      <c r="Q2" s="67" t="s">
        <v>61</v>
      </c>
      <c r="R2" s="66" t="s">
        <v>69</v>
      </c>
      <c r="S2" s="50"/>
    </row>
    <row r="3" spans="2:19" s="44" customFormat="1" ht="18.600000000000001" customHeight="1">
      <c r="B3" s="124"/>
      <c r="C3" s="125"/>
      <c r="D3" s="125"/>
      <c r="E3" s="126"/>
      <c r="F3" s="210"/>
      <c r="G3" s="127"/>
      <c r="H3" s="128">
        <f t="shared" ref="H3:H27" si="0">ROUND(F3*G3,0)</f>
        <v>0</v>
      </c>
      <c r="I3" s="357"/>
      <c r="J3" s="52"/>
      <c r="K3" s="124"/>
      <c r="L3" s="125"/>
      <c r="M3" s="125"/>
      <c r="N3" s="126"/>
      <c r="O3" s="210"/>
      <c r="P3" s="127"/>
      <c r="Q3" s="141">
        <f t="shared" ref="Q3:Q22" si="1">ROUND(O3*P3,0)</f>
        <v>0</v>
      </c>
      <c r="R3" s="355"/>
      <c r="S3" s="52"/>
    </row>
    <row r="4" spans="2:19" ht="18.600000000000001" customHeight="1">
      <c r="B4" s="124"/>
      <c r="C4" s="125"/>
      <c r="D4" s="125"/>
      <c r="E4" s="126"/>
      <c r="F4" s="210"/>
      <c r="G4" s="127"/>
      <c r="H4" s="128">
        <f t="shared" si="0"/>
        <v>0</v>
      </c>
      <c r="I4" s="357"/>
      <c r="J4" s="51"/>
      <c r="K4" s="124"/>
      <c r="L4" s="125"/>
      <c r="M4" s="125"/>
      <c r="N4" s="126"/>
      <c r="O4" s="210"/>
      <c r="P4" s="127"/>
      <c r="Q4" s="141">
        <f t="shared" si="1"/>
        <v>0</v>
      </c>
      <c r="R4" s="355"/>
      <c r="S4" s="51"/>
    </row>
    <row r="5" spans="2:19" ht="18.600000000000001" customHeight="1">
      <c r="B5" s="124"/>
      <c r="C5" s="125"/>
      <c r="D5" s="125"/>
      <c r="E5" s="126"/>
      <c r="F5" s="210"/>
      <c r="G5" s="127"/>
      <c r="H5" s="128">
        <f t="shared" si="0"/>
        <v>0</v>
      </c>
      <c r="I5" s="357"/>
      <c r="J5" s="51"/>
      <c r="K5" s="124"/>
      <c r="L5" s="125"/>
      <c r="M5" s="125"/>
      <c r="N5" s="126"/>
      <c r="O5" s="210"/>
      <c r="P5" s="127"/>
      <c r="Q5" s="141">
        <f t="shared" si="1"/>
        <v>0</v>
      </c>
      <c r="R5" s="355"/>
      <c r="S5" s="51"/>
    </row>
    <row r="6" spans="2:19" ht="18.600000000000001" customHeight="1">
      <c r="B6" s="124"/>
      <c r="C6" s="125"/>
      <c r="D6" s="125"/>
      <c r="E6" s="126"/>
      <c r="F6" s="210"/>
      <c r="G6" s="127"/>
      <c r="H6" s="128">
        <f t="shared" si="0"/>
        <v>0</v>
      </c>
      <c r="I6" s="357"/>
      <c r="J6" s="51"/>
      <c r="K6" s="124"/>
      <c r="L6" s="125"/>
      <c r="M6" s="125"/>
      <c r="N6" s="126"/>
      <c r="O6" s="210"/>
      <c r="P6" s="127"/>
      <c r="Q6" s="141">
        <f t="shared" si="1"/>
        <v>0</v>
      </c>
      <c r="R6" s="355"/>
      <c r="S6" s="51"/>
    </row>
    <row r="7" spans="2:19" ht="18.600000000000001" customHeight="1">
      <c r="B7" s="124"/>
      <c r="C7" s="125"/>
      <c r="D7" s="125"/>
      <c r="E7" s="126"/>
      <c r="F7" s="210"/>
      <c r="G7" s="127"/>
      <c r="H7" s="128">
        <f t="shared" si="0"/>
        <v>0</v>
      </c>
      <c r="I7" s="357"/>
      <c r="J7" s="51"/>
      <c r="K7" s="124"/>
      <c r="L7" s="125"/>
      <c r="M7" s="125"/>
      <c r="N7" s="126"/>
      <c r="O7" s="210"/>
      <c r="P7" s="127"/>
      <c r="Q7" s="141">
        <f t="shared" si="1"/>
        <v>0</v>
      </c>
      <c r="R7" s="355"/>
      <c r="S7" s="51"/>
    </row>
    <row r="8" spans="2:19" ht="18.600000000000001" customHeight="1">
      <c r="B8" s="124"/>
      <c r="C8" s="125"/>
      <c r="D8" s="129"/>
      <c r="E8" s="126"/>
      <c r="F8" s="210"/>
      <c r="G8" s="127"/>
      <c r="H8" s="128">
        <f t="shared" si="0"/>
        <v>0</v>
      </c>
      <c r="I8" s="357"/>
      <c r="J8" s="51"/>
      <c r="K8" s="124"/>
      <c r="L8" s="125"/>
      <c r="M8" s="125"/>
      <c r="N8" s="126"/>
      <c r="O8" s="210"/>
      <c r="P8" s="127"/>
      <c r="Q8" s="141">
        <f t="shared" si="1"/>
        <v>0</v>
      </c>
      <c r="R8" s="355"/>
      <c r="S8" s="51"/>
    </row>
    <row r="9" spans="2:19" ht="18.600000000000001" customHeight="1">
      <c r="B9" s="124"/>
      <c r="C9" s="125"/>
      <c r="D9" s="129"/>
      <c r="E9" s="126"/>
      <c r="F9" s="210"/>
      <c r="G9" s="127"/>
      <c r="H9" s="128">
        <f t="shared" si="0"/>
        <v>0</v>
      </c>
      <c r="I9" s="357"/>
      <c r="J9" s="51"/>
      <c r="K9" s="124"/>
      <c r="L9" s="125"/>
      <c r="M9" s="125"/>
      <c r="N9" s="126"/>
      <c r="O9" s="210"/>
      <c r="P9" s="127">
        <v>0</v>
      </c>
      <c r="Q9" s="141">
        <f t="shared" si="1"/>
        <v>0</v>
      </c>
      <c r="R9" s="355"/>
      <c r="S9" s="51"/>
    </row>
    <row r="10" spans="2:19" ht="18.600000000000001" customHeight="1">
      <c r="B10" s="124"/>
      <c r="C10" s="125"/>
      <c r="D10" s="129"/>
      <c r="E10" s="126"/>
      <c r="F10" s="210"/>
      <c r="G10" s="127"/>
      <c r="H10" s="128">
        <f t="shared" si="0"/>
        <v>0</v>
      </c>
      <c r="I10" s="357"/>
      <c r="J10" s="51"/>
      <c r="K10" s="124"/>
      <c r="L10" s="125"/>
      <c r="M10" s="125"/>
      <c r="N10" s="126"/>
      <c r="O10" s="210"/>
      <c r="P10" s="127"/>
      <c r="Q10" s="141">
        <f t="shared" si="1"/>
        <v>0</v>
      </c>
      <c r="R10" s="355"/>
      <c r="S10" s="51"/>
    </row>
    <row r="11" spans="2:19" ht="18.600000000000001" customHeight="1">
      <c r="B11" s="124"/>
      <c r="C11" s="125"/>
      <c r="D11" s="129"/>
      <c r="E11" s="126"/>
      <c r="F11" s="210"/>
      <c r="G11" s="127"/>
      <c r="H11" s="128">
        <f t="shared" si="0"/>
        <v>0</v>
      </c>
      <c r="I11" s="357"/>
      <c r="J11" s="51"/>
      <c r="K11" s="124"/>
      <c r="L11" s="125"/>
      <c r="M11" s="125"/>
      <c r="N11" s="126"/>
      <c r="O11" s="210"/>
      <c r="P11" s="127"/>
      <c r="Q11" s="141">
        <f t="shared" si="1"/>
        <v>0</v>
      </c>
      <c r="R11" s="355"/>
      <c r="S11" s="51"/>
    </row>
    <row r="12" spans="2:19" ht="18.600000000000001" customHeight="1">
      <c r="B12" s="124"/>
      <c r="C12" s="125"/>
      <c r="D12" s="129"/>
      <c r="E12" s="126"/>
      <c r="F12" s="210"/>
      <c r="G12" s="127"/>
      <c r="H12" s="128">
        <f t="shared" si="0"/>
        <v>0</v>
      </c>
      <c r="I12" s="357"/>
      <c r="J12" s="51"/>
      <c r="K12" s="124"/>
      <c r="L12" s="125"/>
      <c r="M12" s="125"/>
      <c r="N12" s="126"/>
      <c r="O12" s="210"/>
      <c r="P12" s="127"/>
      <c r="Q12" s="141">
        <f t="shared" si="1"/>
        <v>0</v>
      </c>
      <c r="R12" s="355"/>
      <c r="S12" s="51"/>
    </row>
    <row r="13" spans="2:19" ht="18.600000000000001" customHeight="1">
      <c r="B13" s="124"/>
      <c r="C13" s="125"/>
      <c r="D13" s="129"/>
      <c r="E13" s="126"/>
      <c r="F13" s="210"/>
      <c r="G13" s="127"/>
      <c r="H13" s="128">
        <f t="shared" si="0"/>
        <v>0</v>
      </c>
      <c r="I13" s="357"/>
      <c r="J13" s="51"/>
      <c r="K13" s="124"/>
      <c r="L13" s="125"/>
      <c r="M13" s="125"/>
      <c r="N13" s="126"/>
      <c r="O13" s="210"/>
      <c r="P13" s="127"/>
      <c r="Q13" s="141">
        <f t="shared" si="1"/>
        <v>0</v>
      </c>
      <c r="R13" s="355"/>
      <c r="S13" s="51"/>
    </row>
    <row r="14" spans="2:19" ht="18.600000000000001" customHeight="1">
      <c r="B14" s="124"/>
      <c r="C14" s="125"/>
      <c r="D14" s="129"/>
      <c r="E14" s="126"/>
      <c r="F14" s="210"/>
      <c r="G14" s="127"/>
      <c r="H14" s="128">
        <f t="shared" si="0"/>
        <v>0</v>
      </c>
      <c r="I14" s="357"/>
      <c r="J14" s="51"/>
      <c r="K14" s="124"/>
      <c r="L14" s="125"/>
      <c r="M14" s="125"/>
      <c r="N14" s="126"/>
      <c r="O14" s="210"/>
      <c r="P14" s="127"/>
      <c r="Q14" s="141">
        <f t="shared" si="1"/>
        <v>0</v>
      </c>
      <c r="R14" s="355"/>
      <c r="S14" s="51"/>
    </row>
    <row r="15" spans="2:19" ht="18.600000000000001" customHeight="1">
      <c r="B15" s="124"/>
      <c r="C15" s="125"/>
      <c r="D15" s="129"/>
      <c r="E15" s="126"/>
      <c r="F15" s="210"/>
      <c r="G15" s="127"/>
      <c r="H15" s="128">
        <f t="shared" si="0"/>
        <v>0</v>
      </c>
      <c r="I15" s="357"/>
      <c r="J15" s="51"/>
      <c r="K15" s="124"/>
      <c r="L15" s="125"/>
      <c r="M15" s="125"/>
      <c r="N15" s="126"/>
      <c r="O15" s="210"/>
      <c r="P15" s="127"/>
      <c r="Q15" s="141">
        <f t="shared" si="1"/>
        <v>0</v>
      </c>
      <c r="R15" s="355"/>
      <c r="S15" s="51"/>
    </row>
    <row r="16" spans="2:19" ht="18.600000000000001" customHeight="1">
      <c r="B16" s="124"/>
      <c r="C16" s="125"/>
      <c r="D16" s="129"/>
      <c r="E16" s="126"/>
      <c r="F16" s="210"/>
      <c r="G16" s="127"/>
      <c r="H16" s="128">
        <f t="shared" si="0"/>
        <v>0</v>
      </c>
      <c r="I16" s="357"/>
      <c r="J16" s="51"/>
      <c r="K16" s="124"/>
      <c r="L16" s="125"/>
      <c r="M16" s="125"/>
      <c r="N16" s="126"/>
      <c r="O16" s="210"/>
      <c r="P16" s="127"/>
      <c r="Q16" s="141">
        <f t="shared" si="1"/>
        <v>0</v>
      </c>
      <c r="R16" s="355"/>
      <c r="S16" s="51"/>
    </row>
    <row r="17" spans="2:19" ht="18.600000000000001" customHeight="1">
      <c r="B17" s="124"/>
      <c r="C17" s="125"/>
      <c r="D17" s="129"/>
      <c r="E17" s="126"/>
      <c r="F17" s="210"/>
      <c r="G17" s="127"/>
      <c r="H17" s="128">
        <f t="shared" si="0"/>
        <v>0</v>
      </c>
      <c r="I17" s="357"/>
      <c r="J17" s="51"/>
      <c r="K17" s="124"/>
      <c r="L17" s="125"/>
      <c r="M17" s="125"/>
      <c r="N17" s="126"/>
      <c r="O17" s="210"/>
      <c r="P17" s="127"/>
      <c r="Q17" s="141">
        <f t="shared" si="1"/>
        <v>0</v>
      </c>
      <c r="R17" s="355"/>
      <c r="S17" s="51"/>
    </row>
    <row r="18" spans="2:19" ht="18.600000000000001" customHeight="1">
      <c r="B18" s="124"/>
      <c r="C18" s="125"/>
      <c r="D18" s="129"/>
      <c r="E18" s="126"/>
      <c r="F18" s="210"/>
      <c r="G18" s="127"/>
      <c r="H18" s="128">
        <f t="shared" si="0"/>
        <v>0</v>
      </c>
      <c r="I18" s="357"/>
      <c r="J18" s="51"/>
      <c r="K18" s="124"/>
      <c r="L18" s="125"/>
      <c r="M18" s="125"/>
      <c r="N18" s="126"/>
      <c r="O18" s="210"/>
      <c r="P18" s="127"/>
      <c r="Q18" s="141">
        <f t="shared" si="1"/>
        <v>0</v>
      </c>
      <c r="R18" s="355"/>
      <c r="S18" s="51"/>
    </row>
    <row r="19" spans="2:19" ht="18.600000000000001" customHeight="1">
      <c r="B19" s="124"/>
      <c r="C19" s="125"/>
      <c r="D19" s="129"/>
      <c r="E19" s="126"/>
      <c r="F19" s="210"/>
      <c r="G19" s="127"/>
      <c r="H19" s="128">
        <f t="shared" si="0"/>
        <v>0</v>
      </c>
      <c r="I19" s="357"/>
      <c r="J19" s="51"/>
      <c r="K19" s="124"/>
      <c r="L19" s="125"/>
      <c r="M19" s="125"/>
      <c r="N19" s="126"/>
      <c r="O19" s="210"/>
      <c r="P19" s="127"/>
      <c r="Q19" s="141">
        <f t="shared" si="1"/>
        <v>0</v>
      </c>
      <c r="R19" s="355"/>
      <c r="S19" s="51"/>
    </row>
    <row r="20" spans="2:19" ht="18.600000000000001" customHeight="1">
      <c r="B20" s="124"/>
      <c r="C20" s="125"/>
      <c r="D20" s="129"/>
      <c r="E20" s="126"/>
      <c r="F20" s="210"/>
      <c r="G20" s="127"/>
      <c r="H20" s="128">
        <f t="shared" si="0"/>
        <v>0</v>
      </c>
      <c r="I20" s="357"/>
      <c r="J20" s="51"/>
      <c r="K20" s="124"/>
      <c r="L20" s="125"/>
      <c r="M20" s="125"/>
      <c r="N20" s="126"/>
      <c r="O20" s="210"/>
      <c r="P20" s="127"/>
      <c r="Q20" s="141">
        <f t="shared" si="1"/>
        <v>0</v>
      </c>
      <c r="R20" s="355"/>
      <c r="S20" s="51"/>
    </row>
    <row r="21" spans="2:19" ht="18.600000000000001" customHeight="1">
      <c r="B21" s="124"/>
      <c r="C21" s="125"/>
      <c r="D21" s="129"/>
      <c r="E21" s="126"/>
      <c r="F21" s="210"/>
      <c r="G21" s="127"/>
      <c r="H21" s="128">
        <f t="shared" si="0"/>
        <v>0</v>
      </c>
      <c r="I21" s="357"/>
      <c r="J21" s="51"/>
      <c r="K21" s="124"/>
      <c r="L21" s="125"/>
      <c r="M21" s="125"/>
      <c r="N21" s="126"/>
      <c r="O21" s="210"/>
      <c r="P21" s="127"/>
      <c r="Q21" s="141">
        <f t="shared" si="1"/>
        <v>0</v>
      </c>
      <c r="R21" s="355"/>
      <c r="S21" s="51"/>
    </row>
    <row r="22" spans="2:19" ht="18.600000000000001" customHeight="1">
      <c r="B22" s="124"/>
      <c r="C22" s="125"/>
      <c r="D22" s="129"/>
      <c r="E22" s="126"/>
      <c r="F22" s="210"/>
      <c r="G22" s="127"/>
      <c r="H22" s="128">
        <f t="shared" si="0"/>
        <v>0</v>
      </c>
      <c r="I22" s="357"/>
      <c r="J22" s="51"/>
      <c r="K22" s="124"/>
      <c r="L22" s="125"/>
      <c r="M22" s="125"/>
      <c r="N22" s="126"/>
      <c r="O22" s="210"/>
      <c r="P22" s="127"/>
      <c r="Q22" s="141">
        <f t="shared" si="1"/>
        <v>0</v>
      </c>
      <c r="R22" s="355"/>
      <c r="S22" s="51"/>
    </row>
    <row r="23" spans="2:19" ht="18.600000000000001" customHeight="1">
      <c r="B23" s="124"/>
      <c r="C23" s="125"/>
      <c r="D23" s="129"/>
      <c r="E23" s="126"/>
      <c r="F23" s="210"/>
      <c r="G23" s="127"/>
      <c r="H23" s="128">
        <f t="shared" si="0"/>
        <v>0</v>
      </c>
      <c r="I23" s="357"/>
      <c r="J23" s="51"/>
      <c r="K23" s="205"/>
      <c r="L23" s="206"/>
      <c r="M23" s="206"/>
      <c r="N23" s="207"/>
      <c r="O23" s="210"/>
      <c r="P23" s="208"/>
      <c r="Q23" s="209">
        <f t="shared" ref="Q23" si="2">ROUND(O23*P23,0)</f>
        <v>0</v>
      </c>
      <c r="R23" s="356"/>
      <c r="S23" s="51"/>
    </row>
    <row r="24" spans="2:19" ht="18.600000000000001" customHeight="1">
      <c r="B24" s="124"/>
      <c r="C24" s="125"/>
      <c r="D24" s="129"/>
      <c r="E24" s="126"/>
      <c r="F24" s="210"/>
      <c r="G24" s="127"/>
      <c r="H24" s="128">
        <f t="shared" si="0"/>
        <v>0</v>
      </c>
      <c r="I24" s="357"/>
      <c r="J24" s="51"/>
      <c r="K24" s="202"/>
      <c r="L24" s="212" t="s">
        <v>128</v>
      </c>
      <c r="M24" s="688">
        <f>SUMIF($I3:$I27,"",$H3:$H27)+SUMIF($R3:$R23,"",$Q3:$Q23)</f>
        <v>0</v>
      </c>
      <c r="N24" s="689"/>
      <c r="O24" s="690" t="s">
        <v>126</v>
      </c>
      <c r="P24" s="691"/>
      <c r="Q24" s="692">
        <f>ROUNDDOWN(M24*10%,0)</f>
        <v>0</v>
      </c>
      <c r="R24" s="693"/>
    </row>
    <row r="25" spans="2:19" ht="18.600000000000001" customHeight="1">
      <c r="B25" s="124"/>
      <c r="C25" s="125"/>
      <c r="D25" s="129"/>
      <c r="E25" s="126"/>
      <c r="F25" s="210"/>
      <c r="G25" s="127"/>
      <c r="H25" s="128">
        <f t="shared" si="0"/>
        <v>0</v>
      </c>
      <c r="I25" s="357"/>
      <c r="J25" s="51"/>
      <c r="K25" s="203"/>
      <c r="L25" s="213" t="s">
        <v>127</v>
      </c>
      <c r="M25" s="667">
        <f>SUMIF($I$3:$I$27,"8％",$H$3:$H$27)+SUMIF($R$3:$R$23,"8％",$Q$3:$Q$23)</f>
        <v>0</v>
      </c>
      <c r="N25" s="668"/>
      <c r="O25" s="671" t="s">
        <v>126</v>
      </c>
      <c r="P25" s="672"/>
      <c r="Q25" s="669">
        <f>ROUNDDOWN(M25*8%,0)</f>
        <v>0</v>
      </c>
      <c r="R25" s="670"/>
    </row>
    <row r="26" spans="2:19" ht="18.600000000000001" customHeight="1">
      <c r="B26" s="124"/>
      <c r="C26" s="125"/>
      <c r="D26" s="129"/>
      <c r="E26" s="126"/>
      <c r="F26" s="210"/>
      <c r="G26" s="127"/>
      <c r="H26" s="128">
        <f t="shared" si="0"/>
        <v>0</v>
      </c>
      <c r="I26" s="357"/>
      <c r="J26" s="51"/>
      <c r="K26" s="674" t="s">
        <v>129</v>
      </c>
      <c r="L26" s="675"/>
      <c r="M26" s="676">
        <f>SUMIF($I$3:$I$27,"非",$H$3:$H$27)+SUMIF($R$3:$R$23,"非",$Q$3:$Q$23)</f>
        <v>0</v>
      </c>
      <c r="N26" s="677"/>
      <c r="O26" s="204"/>
      <c r="P26" s="165"/>
      <c r="Q26" s="338"/>
      <c r="R26" s="338"/>
    </row>
    <row r="27" spans="2:19" ht="18.600000000000001" customHeight="1">
      <c r="B27" s="130"/>
      <c r="C27" s="131"/>
      <c r="D27" s="132"/>
      <c r="E27" s="133"/>
      <c r="F27" s="211"/>
      <c r="G27" s="134"/>
      <c r="H27" s="135">
        <f t="shared" si="0"/>
        <v>0</v>
      </c>
      <c r="I27" s="358"/>
      <c r="J27" s="51"/>
      <c r="K27" s="678" t="s">
        <v>131</v>
      </c>
      <c r="L27" s="679"/>
      <c r="M27" s="684">
        <f>SUM(M24:N26)</f>
        <v>0</v>
      </c>
      <c r="N27" s="685"/>
      <c r="O27" s="680" t="s">
        <v>130</v>
      </c>
      <c r="P27" s="681"/>
      <c r="Q27" s="682">
        <f>SUM(Q24:R25)</f>
        <v>0</v>
      </c>
      <c r="R27" s="683"/>
    </row>
    <row r="28" spans="2:19" ht="18.600000000000001" customHeight="1">
      <c r="B28" s="136"/>
      <c r="C28" s="137"/>
      <c r="D28" s="137"/>
      <c r="E28" s="138"/>
      <c r="F28" s="139"/>
      <c r="G28" s="140"/>
      <c r="H28" s="140"/>
      <c r="I28" s="140"/>
      <c r="K28" s="673">
        <f>'　請　求　書　'!D5</f>
        <v>0</v>
      </c>
      <c r="L28" s="673"/>
      <c r="M28" s="673"/>
      <c r="N28" s="673"/>
      <c r="O28" s="673">
        <f>'　請　求　書　'!M4</f>
        <v>0</v>
      </c>
      <c r="P28" s="673"/>
      <c r="Q28" s="673"/>
      <c r="R28" s="673"/>
    </row>
  </sheetData>
  <sheetProtection algorithmName="SHA-512" hashValue="w2OnRgxm6InLPNSv5gJmXDhmGRSI70IpKcAnoGyzCB/mGqkoCICeaA/auxVbOlwMnF9PuoffiQY6AOYzcTnzDg==" saltValue="Er26IHk4aKvzg+34AthAog==" spinCount="100000" sheet="1" objects="1" scenarios="1"/>
  <mergeCells count="16">
    <mergeCell ref="O1:R1"/>
    <mergeCell ref="G1:L1"/>
    <mergeCell ref="M24:N24"/>
    <mergeCell ref="O24:P24"/>
    <mergeCell ref="Q24:R24"/>
    <mergeCell ref="M25:N25"/>
    <mergeCell ref="Q25:R25"/>
    <mergeCell ref="O25:P25"/>
    <mergeCell ref="O28:R28"/>
    <mergeCell ref="K28:N28"/>
    <mergeCell ref="K26:L26"/>
    <mergeCell ref="M26:N26"/>
    <mergeCell ref="K27:L27"/>
    <mergeCell ref="O27:P27"/>
    <mergeCell ref="Q27:R27"/>
    <mergeCell ref="M27:N27"/>
  </mergeCells>
  <phoneticPr fontId="36"/>
  <dataValidations count="1">
    <dataValidation type="list" allowBlank="1" showInputMessage="1" showErrorMessage="1" sqref="I3:I27 R3:R23" xr:uid="{95EE29E9-00D3-45F1-9D1E-A71BD0529F7C}">
      <formula1>"8％,非,他"</formula1>
    </dataValidation>
  </dataValidations>
  <printOptions horizontalCentered="1"/>
  <pageMargins left="0.38" right="0.41" top="0.86614173228346458" bottom="0.36" header="0.65" footer="0.3"/>
  <pageSetup paperSize="9" orientation="landscape" blackAndWhite="1" r:id="rId1"/>
  <headerFooter>
    <oddHeader>&amp;R&amp;"ＭＳ Ｐ明朝,標準"&amp;9改定日　2023.10.1</oddHeader>
    <oddFooter>&amp;CＰ－　&amp;P</oddFooter>
  </headerFooter>
  <rowBreaks count="1" manualBreakCount="1">
    <brk id="28"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　基本事項　</vt:lpstr>
      <vt:lpstr>  記　入　例  </vt:lpstr>
      <vt:lpstr>　請　求　書　</vt:lpstr>
      <vt:lpstr>請求明細書</vt:lpstr>
      <vt:lpstr>出来高調書（　　　部）</vt:lpstr>
      <vt:lpstr>仕向相殺明細書</vt:lpstr>
      <vt:lpstr>'  記　入　例  '!Print_Area</vt:lpstr>
      <vt:lpstr>'　請　求　書　'!Print_Area</vt:lpstr>
      <vt:lpstr>仕向相殺明細書!Print_Area</vt:lpstr>
      <vt:lpstr>'出来高調書（　　　部）'!Print_Area</vt:lpstr>
      <vt:lpstr>請求明細書!Print_Area</vt:lpstr>
      <vt:lpstr>'出来高調書（　　　部）'!Print_Titles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s-nishikawa</dc:creator>
  <cp:lastModifiedBy>谷本綾子</cp:lastModifiedBy>
  <cp:lastPrinted>2023-09-15T00:51:09Z</cp:lastPrinted>
  <dcterms:created xsi:type="dcterms:W3CDTF">2014-11-18T04:14:14Z</dcterms:created>
  <dcterms:modified xsi:type="dcterms:W3CDTF">2024-03-08T02:25:29Z</dcterms:modified>
</cp:coreProperties>
</file>